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отправ." sheetId="2" r:id="rId2"/>
  </sheets>
  <definedNames/>
  <calcPr fullCalcOnLoad="1"/>
</workbook>
</file>

<file path=xl/sharedStrings.xml><?xml version="1.0" encoding="utf-8"?>
<sst xmlns="http://schemas.openxmlformats.org/spreadsheetml/2006/main" count="105" uniqueCount="94">
  <si>
    <t>Расчет фанансирования частичной компенсации удорожания стоимости питания обучающихся в образовательных учреждениях,находящихся в муниципальной собственности на 2011 год с учетом увеличения ( 226 - завтраки и обеды + 262 -  филиалы)</t>
  </si>
  <si>
    <t>№№ п/п</t>
  </si>
  <si>
    <t>Наименование учреждения</t>
  </si>
  <si>
    <t>к-во учащихся 01.09.09-31.12.09</t>
  </si>
  <si>
    <t>к-во уч. 1 кл.(164 дн.)01.09.09-31.12.09</t>
  </si>
  <si>
    <t>к-во уч. 2-4 классы</t>
  </si>
  <si>
    <t>к-во уч. 5-11 классы</t>
  </si>
  <si>
    <t>январь</t>
  </si>
  <si>
    <t>февраль</t>
  </si>
  <si>
    <t>март</t>
  </si>
  <si>
    <t>1квартал исчислено</t>
  </si>
  <si>
    <t>1квартал выделено</t>
  </si>
  <si>
    <t>1 квартал выделено</t>
  </si>
  <si>
    <t>2 квартал выделено</t>
  </si>
  <si>
    <t>3 квартал выделено</t>
  </si>
  <si>
    <t>октябрь</t>
  </si>
  <si>
    <t>ноябрь</t>
  </si>
  <si>
    <t>декабрь</t>
  </si>
  <si>
    <t>4квартал</t>
  </si>
  <si>
    <t>4 квартал выделено</t>
  </si>
  <si>
    <t>ИТОГО выделено за год</t>
  </si>
  <si>
    <t>пятид.(169д.)  01.09.09-31.12.09</t>
  </si>
  <si>
    <t>шестид.(203д)01.09.09-31.12.09</t>
  </si>
  <si>
    <t xml:space="preserve">Начальные сельские </t>
  </si>
  <si>
    <t>Савостьяновская</t>
  </si>
  <si>
    <t>Школа-детсад № 1</t>
  </si>
  <si>
    <t>Итого начальные</t>
  </si>
  <si>
    <t>Основные школы сел.</t>
  </si>
  <si>
    <t>Абрамовская</t>
  </si>
  <si>
    <t>кроме того:</t>
  </si>
  <si>
    <t>Степановский филиал</t>
  </si>
  <si>
    <t>Цаплинский филиал</t>
  </si>
  <si>
    <t>Анциферовская</t>
  </si>
  <si>
    <t>Войново-Горская</t>
  </si>
  <si>
    <t>Будьковский филиал</t>
  </si>
  <si>
    <t>Горская</t>
  </si>
  <si>
    <t>Заволенская</t>
  </si>
  <si>
    <t>Мисцевская № 1</t>
  </si>
  <si>
    <t>Дубровский филиал</t>
  </si>
  <si>
    <t>Мисцевская № 2</t>
  </si>
  <si>
    <t>Петрушинский филиал</t>
  </si>
  <si>
    <t>Титовская филиал</t>
  </si>
  <si>
    <t>Ново-Снопковская</t>
  </si>
  <si>
    <t>Юркинская</t>
  </si>
  <si>
    <t>Бяльковский ф-л</t>
  </si>
  <si>
    <t>Итого основные</t>
  </si>
  <si>
    <t>Средние школы сельск.</t>
  </si>
  <si>
    <t>Авсюнинская</t>
  </si>
  <si>
    <t>Авсюнинский ф-л</t>
  </si>
  <si>
    <t>Богородский ф-л</t>
  </si>
  <si>
    <t>Селиваниховский ф-л</t>
  </si>
  <si>
    <t>Верейская</t>
  </si>
  <si>
    <t>Губинская</t>
  </si>
  <si>
    <t>Запутновская</t>
  </si>
  <si>
    <t>Заполицкий ф-л</t>
  </si>
  <si>
    <t>Ильинская</t>
  </si>
  <si>
    <t>Беззубовский ф-л</t>
  </si>
  <si>
    <t>Кабановская</t>
  </si>
  <si>
    <t>Малодубенская</t>
  </si>
  <si>
    <t>Новинская</t>
  </si>
  <si>
    <t>Озерецкая</t>
  </si>
  <si>
    <t>Соболевская</t>
  </si>
  <si>
    <t>Мининский ф-л</t>
  </si>
  <si>
    <t>Давыдовская гимназия</t>
  </si>
  <si>
    <t>Давыдовский лицей</t>
  </si>
  <si>
    <t>Демиховская</t>
  </si>
  <si>
    <t>Краснодубравский ф-л</t>
  </si>
  <si>
    <t>Федоровский ф-л</t>
  </si>
  <si>
    <t>Щетиновская</t>
  </si>
  <si>
    <t>Итого средние шк. сельск.</t>
  </si>
  <si>
    <t>Итого сельские школы</t>
  </si>
  <si>
    <t>Основные шк. городские</t>
  </si>
  <si>
    <t>Ликино-Дулевкая № 2</t>
  </si>
  <si>
    <t>Ликино-Дулевкая № 3</t>
  </si>
  <si>
    <t>Ликино-Дулевкая № 4</t>
  </si>
  <si>
    <t>ППРиК</t>
  </si>
  <si>
    <t>Итого основн.шк. городск.</t>
  </si>
  <si>
    <t>Средние шк. городские</t>
  </si>
  <si>
    <t>Дрезненская №1</t>
  </si>
  <si>
    <t>Дрезненская гимназия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</si>
  <si>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</si>
  <si>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</si>
  <si>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</si>
  <si>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</si>
  <si>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</si>
  <si>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Итого средние шк. городские</t>
  </si>
  <si>
    <t>Итого городские школы</t>
  </si>
  <si>
    <t>ИТОГО :</t>
  </si>
  <si>
    <t>Росток</t>
  </si>
  <si>
    <t>ВСЕГО по управлению</t>
  </si>
  <si>
    <t>Начальник управления образования</t>
  </si>
  <si>
    <t>Главный бухгалтер</t>
  </si>
  <si>
    <t>Ликино-Дулевская № 5</t>
  </si>
  <si>
    <t>Ликино-Дулевский лицей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</si>
</sst>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sz val="12"/>
      <name val="Arial Cyr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sz val="10"/>
      <name val="Arial Cyr"/>
      <family val="2"/>
    </font>
    <font>
      <i/>
      <sz val="10"/>
      <name val="Arial"/>
      <family val="2"/>
    </font>
    <font>
      <i/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7" xfId="0" applyFont="1" applyBorder="1" applyAlignment="1">
      <alignment/>
    </xf>
    <xf numFmtId="0" fontId="0" fillId="0" borderId="7" xfId="0" applyBorder="1" applyAlignment="1">
      <alignment/>
    </xf>
    <xf numFmtId="0" fontId="9" fillId="0" borderId="7" xfId="0" applyFont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8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9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2" borderId="11" xfId="0" applyFont="1" applyFill="1" applyBorder="1" applyAlignment="1">
      <alignment/>
    </xf>
    <xf numFmtId="0" fontId="0" fillId="0" borderId="4" xfId="0" applyFont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10" fillId="0" borderId="7" xfId="0" applyFont="1" applyFill="1" applyBorder="1" applyAlignment="1">
      <alignment horizontal="left"/>
    </xf>
    <xf numFmtId="0" fontId="1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8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/>
    </xf>
    <xf numFmtId="0" fontId="9" fillId="2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11" fillId="0" borderId="7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5" fillId="2" borderId="16" xfId="0" applyFont="1" applyFill="1" applyBorder="1" applyAlignment="1">
      <alignment horizontal="center" wrapText="1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0" fillId="2" borderId="11" xfId="0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0" fillId="2" borderId="3" xfId="0" applyFill="1" applyBorder="1" applyAlignment="1">
      <alignment/>
    </xf>
    <xf numFmtId="0" fontId="8" fillId="2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6"/>
  <sheetViews>
    <sheetView tabSelected="1" workbookViewId="0" topLeftCell="A1">
      <selection activeCell="T82" sqref="T82"/>
    </sheetView>
  </sheetViews>
  <sheetFormatPr defaultColWidth="9.140625" defaultRowHeight="12.75"/>
  <cols>
    <col min="1" max="1" width="4.8515625" style="0" customWidth="1"/>
    <col min="2" max="2" width="12.7109375" style="0" customWidth="1"/>
    <col min="3" max="3" width="10.8515625" style="0" customWidth="1"/>
    <col min="4" max="7" width="10.8515625" style="0" hidden="1" customWidth="1"/>
    <col min="8" max="8" width="8.57421875" style="0" hidden="1" customWidth="1"/>
    <col min="9" max="9" width="9.57421875" style="0" hidden="1" customWidth="1"/>
    <col min="10" max="19" width="10.8515625" style="0" hidden="1" customWidth="1"/>
    <col min="24" max="24" width="11.7109375" style="0" customWidth="1"/>
  </cols>
  <sheetData>
    <row r="1" spans="1:24" ht="84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19" ht="41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4" ht="13.5" customHeight="1">
      <c r="A3" s="103" t="s">
        <v>1</v>
      </c>
      <c r="B3" s="105" t="s">
        <v>2</v>
      </c>
      <c r="C3" s="105"/>
      <c r="D3" s="2"/>
      <c r="E3" s="105" t="s">
        <v>3</v>
      </c>
      <c r="F3" s="105" t="s">
        <v>4</v>
      </c>
      <c r="G3" s="105" t="s">
        <v>5</v>
      </c>
      <c r="H3" s="105"/>
      <c r="I3" s="105" t="s">
        <v>6</v>
      </c>
      <c r="J3" s="105"/>
      <c r="K3" s="58" t="s">
        <v>7</v>
      </c>
      <c r="L3" s="58" t="s">
        <v>8</v>
      </c>
      <c r="M3" s="58" t="s">
        <v>9</v>
      </c>
      <c r="N3" s="97" t="s">
        <v>10</v>
      </c>
      <c r="O3" s="97" t="s">
        <v>11</v>
      </c>
      <c r="P3" s="58" t="s">
        <v>15</v>
      </c>
      <c r="Q3" s="58" t="s">
        <v>16</v>
      </c>
      <c r="R3" s="58" t="s">
        <v>17</v>
      </c>
      <c r="S3" s="3" t="s">
        <v>18</v>
      </c>
      <c r="T3" s="97" t="s">
        <v>12</v>
      </c>
      <c r="U3" s="100" t="s">
        <v>13</v>
      </c>
      <c r="V3" s="97" t="s">
        <v>14</v>
      </c>
      <c r="W3" s="97" t="s">
        <v>19</v>
      </c>
      <c r="X3" s="73" t="s">
        <v>20</v>
      </c>
    </row>
    <row r="4" spans="1:24" ht="48" customHeight="1" thickBot="1">
      <c r="A4" s="104"/>
      <c r="B4" s="106"/>
      <c r="C4" s="106"/>
      <c r="D4" s="4"/>
      <c r="E4" s="106"/>
      <c r="F4" s="106"/>
      <c r="G4" s="5" t="s">
        <v>21</v>
      </c>
      <c r="H4" s="5" t="s">
        <v>22</v>
      </c>
      <c r="I4" s="5" t="s">
        <v>21</v>
      </c>
      <c r="J4" s="5" t="s">
        <v>22</v>
      </c>
      <c r="K4" s="12"/>
      <c r="L4" s="12"/>
      <c r="M4" s="12"/>
      <c r="N4" s="98"/>
      <c r="O4" s="98"/>
      <c r="P4" s="12"/>
      <c r="Q4" s="12"/>
      <c r="R4" s="12"/>
      <c r="S4" s="99"/>
      <c r="T4" s="98"/>
      <c r="U4" s="101"/>
      <c r="V4" s="100"/>
      <c r="W4" s="100"/>
      <c r="X4" s="107"/>
    </row>
    <row r="5" spans="1:24" ht="12.75">
      <c r="A5" s="6"/>
      <c r="B5" s="7" t="s">
        <v>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8"/>
      <c r="Q5" s="8"/>
      <c r="R5" s="8"/>
      <c r="S5" s="8"/>
      <c r="T5" s="9"/>
      <c r="U5" s="10"/>
      <c r="V5" s="20"/>
      <c r="W5" s="20"/>
      <c r="X5" s="20"/>
    </row>
    <row r="6" spans="1:24" ht="12.75">
      <c r="A6" s="11">
        <v>1</v>
      </c>
      <c r="B6" s="13" t="s">
        <v>24</v>
      </c>
      <c r="C6" s="14"/>
      <c r="D6" s="14">
        <f>ROUND(E6*0.02,1)</f>
        <v>0.2</v>
      </c>
      <c r="E6" s="15">
        <f>F6+G6+H6+I6+J6</f>
        <v>12</v>
      </c>
      <c r="F6" s="15">
        <v>2</v>
      </c>
      <c r="G6" s="16">
        <v>10</v>
      </c>
      <c r="H6" s="16"/>
      <c r="I6" s="16"/>
      <c r="J6" s="16"/>
      <c r="K6" s="16">
        <f>ROUND((($F6*12+$G6*12+$H6*15)*10+($I6*12+$J6*15)*5)/1000,1)</f>
        <v>1.4</v>
      </c>
      <c r="L6" s="16">
        <f>ROUND((($F6*14+$G6*19+$H6*23)*10+($I6*19+$J6*23)*5)/1000,1)</f>
        <v>2.2</v>
      </c>
      <c r="M6" s="16">
        <f>ROUND((($F6*15+$G6*15+$H6*18)*10+($I6*13+$J6*16)*5)/1000,1)</f>
        <v>1.8</v>
      </c>
      <c r="N6" s="17">
        <f>SUM(K6:M6)</f>
        <v>5.4</v>
      </c>
      <c r="O6" s="18">
        <f>ROUND(N6*0.9178,1)</f>
        <v>5</v>
      </c>
      <c r="P6" s="16">
        <f>ROUND((($F6*21+$G6*21+$H6*26)*10+($I6*21+$J6*26)*5)/1000,1)</f>
        <v>2.5</v>
      </c>
      <c r="Q6" s="16">
        <f>ROUND((($F6*17+$G6*17+$H6*20)*10+($I6*17+$J6*20)*5)/1000,1)</f>
        <v>2</v>
      </c>
      <c r="R6" s="16">
        <f>ROUND((($F6*22+$G6*22+$H6*26)*10+($I6*22+$J6*26)*5)/1000,1)</f>
        <v>2.6</v>
      </c>
      <c r="S6" s="17">
        <f>P6+Q6+R6</f>
        <v>7.1</v>
      </c>
      <c r="T6" s="19">
        <v>5</v>
      </c>
      <c r="U6" s="19">
        <v>6.5</v>
      </c>
      <c r="V6" s="20">
        <v>2.4</v>
      </c>
      <c r="W6" s="20">
        <v>6.5</v>
      </c>
      <c r="X6" s="20">
        <f>SUM(T6:W6)</f>
        <v>20.4</v>
      </c>
    </row>
    <row r="7" spans="1:24" ht="13.5" thickBot="1">
      <c r="A7" s="21">
        <v>2</v>
      </c>
      <c r="B7" s="22" t="s">
        <v>25</v>
      </c>
      <c r="C7" s="23"/>
      <c r="D7" s="14">
        <f>ROUND(E7*0.02,1)</f>
        <v>0.1</v>
      </c>
      <c r="E7" s="24">
        <f>F7+G7+H7+I7+J7</f>
        <v>7</v>
      </c>
      <c r="F7" s="24">
        <v>2</v>
      </c>
      <c r="G7" s="25">
        <v>5</v>
      </c>
      <c r="H7" s="25"/>
      <c r="I7" s="25"/>
      <c r="J7" s="25"/>
      <c r="K7" s="26">
        <f>ROUND((($F7*12+$G7*12+$H7*15)*10+($I7*12+$J7*15)*5)/1000,1)</f>
        <v>0.8</v>
      </c>
      <c r="L7" s="26">
        <f>ROUND((($F7*14+$G7*19+$H7*23)*10+($I7*19+$J7*23)*5)/1000,1)</f>
        <v>1.2</v>
      </c>
      <c r="M7" s="26">
        <f>ROUND((($F7*15+$G7*15+$H7*18)*10+($I7*13+$J7*16)*5)/1000,1)</f>
        <v>1.1</v>
      </c>
      <c r="N7" s="27">
        <f>SUM(K7:M7)</f>
        <v>3.1</v>
      </c>
      <c r="O7" s="18">
        <f>ROUND(N7*0.9178,1)</f>
        <v>2.8</v>
      </c>
      <c r="P7" s="26">
        <f>ROUND((($F7*21+$G7*21+$H7*26)*10+($I7*21+$J7*26)*5)/1000,1)</f>
        <v>1.5</v>
      </c>
      <c r="Q7" s="26">
        <f>ROUND((($F7*17+$G7*17+$H7*20)*10+($I7*17+$J7*20)*5)/1000,1)</f>
        <v>1.2</v>
      </c>
      <c r="R7" s="26">
        <f>ROUND((($F7*22+$G7*22+$H7*26)*10+($I7*22+$J7*26)*5)/1000,1)</f>
        <v>1.5</v>
      </c>
      <c r="S7" s="27">
        <f>P7+Q7+R7</f>
        <v>4.2</v>
      </c>
      <c r="T7" s="19">
        <v>2.8</v>
      </c>
      <c r="U7" s="19">
        <f>2.6</f>
        <v>2.6</v>
      </c>
      <c r="V7" s="108">
        <v>1.4</v>
      </c>
      <c r="W7" s="108">
        <v>3.9</v>
      </c>
      <c r="X7" s="108">
        <f>SUM(T7:W7)</f>
        <v>10.700000000000001</v>
      </c>
    </row>
    <row r="8" spans="1:24" ht="13.5" thickBot="1">
      <c r="A8" s="28"/>
      <c r="B8" s="95" t="s">
        <v>26</v>
      </c>
      <c r="C8" s="95"/>
      <c r="D8" s="29">
        <f aca="true" t="shared" si="0" ref="D8:U8">SUM(D6:D7)</f>
        <v>0.30000000000000004</v>
      </c>
      <c r="E8" s="29">
        <f t="shared" si="0"/>
        <v>19</v>
      </c>
      <c r="F8" s="29">
        <f t="shared" si="0"/>
        <v>4</v>
      </c>
      <c r="G8" s="29">
        <f t="shared" si="0"/>
        <v>15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2.2</v>
      </c>
      <c r="L8" s="29">
        <f t="shared" si="0"/>
        <v>3.4000000000000004</v>
      </c>
      <c r="M8" s="29">
        <f t="shared" si="0"/>
        <v>2.9000000000000004</v>
      </c>
      <c r="N8" s="29">
        <f t="shared" si="0"/>
        <v>8.5</v>
      </c>
      <c r="O8" s="30">
        <f t="shared" si="0"/>
        <v>7.8</v>
      </c>
      <c r="P8" s="29">
        <f t="shared" si="0"/>
        <v>4</v>
      </c>
      <c r="Q8" s="29">
        <f t="shared" si="0"/>
        <v>3.2</v>
      </c>
      <c r="R8" s="29">
        <f t="shared" si="0"/>
        <v>4.1</v>
      </c>
      <c r="S8" s="29">
        <f t="shared" si="0"/>
        <v>11.3</v>
      </c>
      <c r="T8" s="30">
        <v>7.8</v>
      </c>
      <c r="U8" s="30">
        <f t="shared" si="0"/>
        <v>9.1</v>
      </c>
      <c r="V8" s="77">
        <v>3.8</v>
      </c>
      <c r="W8" s="77">
        <f>W6+W7</f>
        <v>10.4</v>
      </c>
      <c r="X8" s="77">
        <f>X6+X7</f>
        <v>31.1</v>
      </c>
    </row>
    <row r="9" spans="1:24" ht="12.75">
      <c r="A9" s="31"/>
      <c r="B9" s="32" t="s">
        <v>27</v>
      </c>
      <c r="C9" s="8"/>
      <c r="D9" s="8"/>
      <c r="E9" s="8"/>
      <c r="F9" s="33"/>
      <c r="G9" s="33"/>
      <c r="H9" s="33"/>
      <c r="I9" s="33"/>
      <c r="J9" s="33"/>
      <c r="K9" s="8"/>
      <c r="L9" s="8"/>
      <c r="M9" s="8"/>
      <c r="N9" s="8"/>
      <c r="O9" s="9"/>
      <c r="P9" s="8"/>
      <c r="Q9" s="8"/>
      <c r="R9" s="8"/>
      <c r="S9" s="8"/>
      <c r="T9" s="9"/>
      <c r="U9" s="9"/>
      <c r="V9" s="9"/>
      <c r="W9" s="9"/>
      <c r="X9" s="9"/>
    </row>
    <row r="10" spans="1:24" ht="14.25" customHeight="1">
      <c r="A10" s="11">
        <v>1</v>
      </c>
      <c r="B10" s="96" t="s">
        <v>28</v>
      </c>
      <c r="C10" s="96"/>
      <c r="D10" s="14">
        <f aca="true" t="shared" si="1" ref="D10:D30">ROUND(E10*0.02,1)</f>
        <v>0.8</v>
      </c>
      <c r="E10" s="15">
        <f>F10+G10+H10+I10+J10</f>
        <v>42</v>
      </c>
      <c r="F10" s="35">
        <v>6</v>
      </c>
      <c r="G10" s="35"/>
      <c r="H10" s="36">
        <v>13</v>
      </c>
      <c r="I10" s="36"/>
      <c r="J10" s="35">
        <v>23</v>
      </c>
      <c r="K10" s="16">
        <f>ROUND((($F10*12+$G10*12+$H10*15)*10+($I10*12+$J10*15)*5)/1000,1)</f>
        <v>4.4</v>
      </c>
      <c r="L10" s="16">
        <f>ROUND((($F10*14+$G10*19+$H10*23)*10+($I10*19+$J10*23)*5)/1000,1)</f>
        <v>6.5</v>
      </c>
      <c r="M10" s="16">
        <f>ROUND((($F10*15+$G10*15+$H10*18)*10+($I10*13+$J10*16)*5)/1000,1)</f>
        <v>5.1</v>
      </c>
      <c r="N10" s="17">
        <f>SUM(K10:M10)</f>
        <v>16</v>
      </c>
      <c r="O10" s="18">
        <f>ROUND(N10*0.9178,1)</f>
        <v>14.7</v>
      </c>
      <c r="P10" s="16">
        <f>ROUND((($F10*21+$G10*21+$H10*26)*10+($I10*21+$J10*26)*5)/1000,1)</f>
        <v>7.6</v>
      </c>
      <c r="Q10" s="16">
        <f>ROUND((($F10*17+$G10*17+$H10*20)*10+($I10*17+$J10*20)*5)/1000,1)</f>
        <v>5.9</v>
      </c>
      <c r="R10" s="16">
        <f>ROUND((($F10*22+$G10*22+$H10*26)*10+($I10*22+$J10*26)*5)/1000,1)</f>
        <v>7.7</v>
      </c>
      <c r="S10" s="17">
        <f>P10+Q10+R10</f>
        <v>21.2</v>
      </c>
      <c r="T10" s="19">
        <v>14.7</v>
      </c>
      <c r="U10" s="19">
        <v>18.9</v>
      </c>
      <c r="V10" s="20">
        <v>7.1</v>
      </c>
      <c r="W10" s="20">
        <v>19.5</v>
      </c>
      <c r="X10" s="20">
        <f>SUM(T10:W10)</f>
        <v>60.199999999999996</v>
      </c>
    </row>
    <row r="11" spans="1:24" ht="12.75" customHeight="1" hidden="1">
      <c r="A11" s="11"/>
      <c r="B11" s="35" t="s">
        <v>29</v>
      </c>
      <c r="C11" s="34"/>
      <c r="D11" s="14">
        <f t="shared" si="1"/>
        <v>0</v>
      </c>
      <c r="E11" s="15"/>
      <c r="F11" s="35"/>
      <c r="G11" s="35"/>
      <c r="H11" s="36"/>
      <c r="I11" s="36"/>
      <c r="J11" s="35"/>
      <c r="K11" s="16"/>
      <c r="L11" s="16"/>
      <c r="M11" s="16"/>
      <c r="N11" s="17"/>
      <c r="O11" s="18"/>
      <c r="P11" s="16"/>
      <c r="Q11" s="16"/>
      <c r="R11" s="16"/>
      <c r="S11" s="17"/>
      <c r="T11" s="19"/>
      <c r="U11" s="19"/>
      <c r="V11" s="20"/>
      <c r="W11" s="20"/>
      <c r="X11" s="20">
        <f aca="true" t="shared" si="2" ref="X11:X28">SUM(T11:W11)</f>
        <v>0</v>
      </c>
    </row>
    <row r="12" spans="1:24" ht="12.75" customHeight="1" hidden="1">
      <c r="A12" s="11"/>
      <c r="B12" s="35" t="s">
        <v>30</v>
      </c>
      <c r="C12" s="34"/>
      <c r="D12" s="14">
        <f t="shared" si="1"/>
        <v>0</v>
      </c>
      <c r="E12" s="15"/>
      <c r="F12" s="35"/>
      <c r="G12" s="35"/>
      <c r="H12" s="36"/>
      <c r="I12" s="36"/>
      <c r="J12" s="35"/>
      <c r="K12" s="16"/>
      <c r="L12" s="16"/>
      <c r="M12" s="16"/>
      <c r="N12" s="17"/>
      <c r="O12" s="18"/>
      <c r="P12" s="16"/>
      <c r="Q12" s="16"/>
      <c r="R12" s="16"/>
      <c r="S12" s="17"/>
      <c r="T12" s="19"/>
      <c r="U12" s="19"/>
      <c r="V12" s="20"/>
      <c r="W12" s="20"/>
      <c r="X12" s="20">
        <f t="shared" si="2"/>
        <v>0</v>
      </c>
    </row>
    <row r="13" spans="1:24" ht="12.75" customHeight="1" hidden="1">
      <c r="A13" s="11"/>
      <c r="B13" s="35" t="s">
        <v>31</v>
      </c>
      <c r="C13" s="34"/>
      <c r="D13" s="14">
        <f t="shared" si="1"/>
        <v>0</v>
      </c>
      <c r="E13" s="15"/>
      <c r="F13" s="35"/>
      <c r="G13" s="35"/>
      <c r="H13" s="36"/>
      <c r="I13" s="36"/>
      <c r="J13" s="35"/>
      <c r="K13" s="16"/>
      <c r="L13" s="16"/>
      <c r="M13" s="16"/>
      <c r="N13" s="17"/>
      <c r="O13" s="18"/>
      <c r="P13" s="16"/>
      <c r="Q13" s="16"/>
      <c r="R13" s="16"/>
      <c r="S13" s="17"/>
      <c r="T13" s="19"/>
      <c r="U13" s="19"/>
      <c r="V13" s="20"/>
      <c r="W13" s="20"/>
      <c r="X13" s="20">
        <f t="shared" si="2"/>
        <v>0</v>
      </c>
    </row>
    <row r="14" spans="1:24" ht="12.75">
      <c r="A14" s="11">
        <v>2</v>
      </c>
      <c r="B14" s="34" t="s">
        <v>32</v>
      </c>
      <c r="C14" s="37"/>
      <c r="D14" s="14">
        <f t="shared" si="1"/>
        <v>1</v>
      </c>
      <c r="E14" s="15">
        <f>F14+G14+H14+I14+J14</f>
        <v>50</v>
      </c>
      <c r="F14" s="35">
        <v>9</v>
      </c>
      <c r="G14" s="35">
        <v>14</v>
      </c>
      <c r="H14" s="36"/>
      <c r="I14" s="36">
        <v>27</v>
      </c>
      <c r="J14" s="35"/>
      <c r="K14" s="16">
        <f>ROUND((($F14*12+$G14*12+$H14*15)*10+($I14*12+$J14*15)*5)/1000,1)</f>
        <v>4.4</v>
      </c>
      <c r="L14" s="16">
        <f>ROUND((($F14*14+$G14*19+$H14*23)*10+($I14*19+$J14*23)*5)/1000,1)</f>
        <v>6.5</v>
      </c>
      <c r="M14" s="16">
        <f>ROUND((($F14*15+$G14*15+$H14*18)*10+($I14*13+$J14*16)*5)/1000,1)</f>
        <v>5.2</v>
      </c>
      <c r="N14" s="17">
        <f>SUM(K14:M14)</f>
        <v>16.1</v>
      </c>
      <c r="O14" s="18">
        <f>ROUND(N14*0.9178,1)</f>
        <v>14.8</v>
      </c>
      <c r="P14" s="16">
        <f>ROUND((($F14*21+$G14*21+$H14*26)*10+($I14*21+$J14*26)*5)/1000,1)</f>
        <v>7.7</v>
      </c>
      <c r="Q14" s="16">
        <f>ROUND((($F14*17+$G14*17+$H14*20)*10+($I14*17+$J14*20)*5)/1000,1)</f>
        <v>6.2</v>
      </c>
      <c r="R14" s="16">
        <f>ROUND((($F14*22+$G14*22+$H14*26)*10+($I14*22+$J14*26)*5)/1000,1)</f>
        <v>8</v>
      </c>
      <c r="S14" s="17">
        <f>P14+Q14+R14</f>
        <v>21.9</v>
      </c>
      <c r="T14" s="19">
        <v>14.8</v>
      </c>
      <c r="U14" s="19">
        <f>13.7</f>
        <v>13.7</v>
      </c>
      <c r="V14" s="20">
        <v>7.3</v>
      </c>
      <c r="W14" s="20">
        <v>20.1</v>
      </c>
      <c r="X14" s="20">
        <f t="shared" si="2"/>
        <v>55.9</v>
      </c>
    </row>
    <row r="15" spans="1:24" ht="12.75">
      <c r="A15" s="11">
        <v>3</v>
      </c>
      <c r="B15" s="38" t="s">
        <v>33</v>
      </c>
      <c r="C15" s="37"/>
      <c r="D15" s="14">
        <f t="shared" si="1"/>
        <v>1.1</v>
      </c>
      <c r="E15" s="15">
        <f>F15+G15+H15+I15+J15</f>
        <v>57</v>
      </c>
      <c r="F15" s="35">
        <v>10</v>
      </c>
      <c r="G15" s="35"/>
      <c r="H15" s="36">
        <v>18</v>
      </c>
      <c r="I15" s="36"/>
      <c r="J15" s="35">
        <v>29</v>
      </c>
      <c r="K15" s="16">
        <f>ROUND((($F15*12+$G15*12+$H15*15)*10+($I15*12+$J15*15)*5)/1000,1)</f>
        <v>6.1</v>
      </c>
      <c r="L15" s="16">
        <f>ROUND((($F15*14+$G15*19+$H15*23)*10+($I15*19+$J15*23)*5)/1000,1)</f>
        <v>8.9</v>
      </c>
      <c r="M15" s="16">
        <f>ROUND((($F15*15+$G15*15+$H15*18)*10+($I15*13+$J15*16)*5)/1000,1)</f>
        <v>7.1</v>
      </c>
      <c r="N15" s="17">
        <f>SUM(K15:M15)</f>
        <v>22.1</v>
      </c>
      <c r="O15" s="18">
        <f>ROUND(N15*0.9178,1)</f>
        <v>20.3</v>
      </c>
      <c r="P15" s="16">
        <f>ROUND((($F15*21+$G15*21+$H15*26)*10+($I15*21+$J15*26)*5)/1000,1)</f>
        <v>10.6</v>
      </c>
      <c r="Q15" s="16">
        <f>ROUND((($F15*17+$G15*17+$H15*20)*10+($I15*17+$J15*20)*5)/1000,1)</f>
        <v>8.2</v>
      </c>
      <c r="R15" s="16">
        <f>ROUND((($F15*22+$G15*22+$H15*26)*10+($I15*22+$J15*26)*5)/1000,1)</f>
        <v>10.7</v>
      </c>
      <c r="S15" s="17">
        <f>P15+Q15+R15</f>
        <v>29.499999999999996</v>
      </c>
      <c r="T15" s="19">
        <v>20.3</v>
      </c>
      <c r="U15" s="19">
        <v>19.7</v>
      </c>
      <c r="V15" s="20">
        <v>9.8</v>
      </c>
      <c r="W15" s="20">
        <v>27.1</v>
      </c>
      <c r="X15" s="20">
        <f t="shared" si="2"/>
        <v>76.9</v>
      </c>
    </row>
    <row r="16" spans="1:24" ht="12.75" customHeight="1" hidden="1">
      <c r="A16" s="11"/>
      <c r="B16" s="35" t="s">
        <v>29</v>
      </c>
      <c r="C16" s="37"/>
      <c r="D16" s="14">
        <f t="shared" si="1"/>
        <v>0</v>
      </c>
      <c r="E16" s="15"/>
      <c r="F16" s="35"/>
      <c r="G16" s="35"/>
      <c r="H16" s="36"/>
      <c r="I16" s="36"/>
      <c r="J16" s="35"/>
      <c r="K16" s="16"/>
      <c r="L16" s="16"/>
      <c r="M16" s="16"/>
      <c r="N16" s="17"/>
      <c r="O16" s="18"/>
      <c r="P16" s="16"/>
      <c r="Q16" s="16"/>
      <c r="R16" s="16"/>
      <c r="S16" s="17"/>
      <c r="T16" s="19"/>
      <c r="U16" s="19"/>
      <c r="V16" s="20"/>
      <c r="W16" s="20"/>
      <c r="X16" s="20">
        <f t="shared" si="2"/>
        <v>0</v>
      </c>
    </row>
    <row r="17" spans="1:24" ht="12.75" customHeight="1" hidden="1">
      <c r="A17" s="11"/>
      <c r="B17" s="36" t="s">
        <v>34</v>
      </c>
      <c r="C17" s="37"/>
      <c r="D17" s="14">
        <f t="shared" si="1"/>
        <v>0</v>
      </c>
      <c r="E17" s="15"/>
      <c r="F17" s="35"/>
      <c r="G17" s="35"/>
      <c r="H17" s="36"/>
      <c r="I17" s="36"/>
      <c r="J17" s="35"/>
      <c r="K17" s="16"/>
      <c r="L17" s="16"/>
      <c r="M17" s="16"/>
      <c r="N17" s="17"/>
      <c r="O17" s="18"/>
      <c r="P17" s="16"/>
      <c r="Q17" s="16"/>
      <c r="R17" s="16"/>
      <c r="S17" s="17"/>
      <c r="T17" s="19"/>
      <c r="U17" s="19"/>
      <c r="V17" s="20"/>
      <c r="W17" s="20"/>
      <c r="X17" s="20">
        <f t="shared" si="2"/>
        <v>0</v>
      </c>
    </row>
    <row r="18" spans="1:24" ht="12.75">
      <c r="A18" s="11">
        <v>4</v>
      </c>
      <c r="B18" s="84" t="s">
        <v>35</v>
      </c>
      <c r="C18" s="84"/>
      <c r="D18" s="14">
        <f t="shared" si="1"/>
        <v>0.7</v>
      </c>
      <c r="E18" s="15">
        <f>F18+G18+H18+I18+J18</f>
        <v>37</v>
      </c>
      <c r="F18" s="35">
        <v>6</v>
      </c>
      <c r="G18" s="35">
        <v>16</v>
      </c>
      <c r="H18" s="36"/>
      <c r="I18" s="36">
        <v>15</v>
      </c>
      <c r="J18" s="35"/>
      <c r="K18" s="16">
        <f>ROUND((($F18*12+$G18*12+$H18*15)*10+($I18*12+$J18*15)*5)/1000,1)</f>
        <v>3.5</v>
      </c>
      <c r="L18" s="16">
        <f>ROUND((($F18*14+$G18*19+$H18*23)*10+($I18*19+$J18*23)*5)/1000,1)</f>
        <v>5.3</v>
      </c>
      <c r="M18" s="16">
        <f>ROUND((($F18*15+$G18*15+$H18*18)*10+($I18*13+$J18*16)*5)/1000,1)</f>
        <v>4.3</v>
      </c>
      <c r="N18" s="17">
        <f>SUM(K18:M18)</f>
        <v>13.100000000000001</v>
      </c>
      <c r="O18" s="18">
        <f>ROUND(N18*0.9178,1)</f>
        <v>12</v>
      </c>
      <c r="P18" s="16">
        <f>ROUND((($F18*21+$G18*21+$H18*26)*10+($I18*21+$J18*26)*5)/1000,1)</f>
        <v>6.2</v>
      </c>
      <c r="Q18" s="16">
        <f>ROUND((($F18*17+$G18*17+$H18*20)*10+($I18*17+$J18*20)*5)/1000,1)</f>
        <v>5</v>
      </c>
      <c r="R18" s="16">
        <f>ROUND((($F18*22+$G18*22+$H18*26)*10+($I18*22+$J18*26)*5)/1000,1)</f>
        <v>6.5</v>
      </c>
      <c r="S18" s="17">
        <f>P18+Q18+R18</f>
        <v>17.7</v>
      </c>
      <c r="T18" s="19">
        <v>12</v>
      </c>
      <c r="U18" s="19">
        <f>11.1</f>
        <v>11.1</v>
      </c>
      <c r="V18" s="20">
        <v>6</v>
      </c>
      <c r="W18" s="20">
        <v>16.2</v>
      </c>
      <c r="X18" s="20">
        <f t="shared" si="2"/>
        <v>45.3</v>
      </c>
    </row>
    <row r="19" spans="1:24" ht="12.75">
      <c r="A19" s="11">
        <v>5</v>
      </c>
      <c r="B19" s="84" t="s">
        <v>36</v>
      </c>
      <c r="C19" s="84"/>
      <c r="D19" s="14">
        <f t="shared" si="1"/>
        <v>1.4</v>
      </c>
      <c r="E19" s="15">
        <f>F19+G19+H19+I19+J19</f>
        <v>68</v>
      </c>
      <c r="F19" s="35">
        <v>6</v>
      </c>
      <c r="G19" s="35">
        <v>16</v>
      </c>
      <c r="H19" s="36"/>
      <c r="I19" s="36">
        <v>46</v>
      </c>
      <c r="J19" s="35"/>
      <c r="K19" s="16">
        <f>ROUND((($F19*12+$G19*12+$H19*15)*10+($I19*12+$J19*15)*5)/1000,1)</f>
        <v>5.4</v>
      </c>
      <c r="L19" s="16">
        <f>ROUND((($F19*14+$G19*19+$H19*23)*10+($I19*19+$J19*23)*5)/1000,1)</f>
        <v>8.3</v>
      </c>
      <c r="M19" s="16">
        <f>ROUND((($F19*15+$G19*15+$H19*18)*10+($I19*13+$J19*16)*5)/1000,1)</f>
        <v>6.3</v>
      </c>
      <c r="N19" s="17">
        <f>SUM(K19:M19)</f>
        <v>20</v>
      </c>
      <c r="O19" s="18">
        <f>ROUND(N19*0.9178,1)</f>
        <v>18.4</v>
      </c>
      <c r="P19" s="16">
        <f>ROUND((($F19*21+$G19*21+$H19*26)*10+($I19*21+$J19*26)*5)/1000,1)</f>
        <v>9.5</v>
      </c>
      <c r="Q19" s="16">
        <f>ROUND((($F19*17+$G19*17+$H19*20)*10+($I19*17+$J19*20)*5)/1000,1)</f>
        <v>7.7</v>
      </c>
      <c r="R19" s="16">
        <f>ROUND((($F19*22+$G19*22+$H19*26)*10+($I19*22+$J19*26)*5)/1000,1)</f>
        <v>9.9</v>
      </c>
      <c r="S19" s="17">
        <f>P19+Q19+R19</f>
        <v>27.1</v>
      </c>
      <c r="T19" s="19">
        <v>18.4</v>
      </c>
      <c r="U19" s="19">
        <v>25</v>
      </c>
      <c r="V19" s="20">
        <v>9.1</v>
      </c>
      <c r="W19" s="20">
        <v>24.9</v>
      </c>
      <c r="X19" s="20">
        <f t="shared" si="2"/>
        <v>77.4</v>
      </c>
    </row>
    <row r="20" spans="1:24" ht="12.75">
      <c r="A20" s="11">
        <v>6</v>
      </c>
      <c r="B20" s="38" t="s">
        <v>37</v>
      </c>
      <c r="C20" s="37"/>
      <c r="D20" s="14">
        <f t="shared" si="1"/>
        <v>0.8</v>
      </c>
      <c r="E20" s="15">
        <f>F20+G20+H20+I20+J20</f>
        <v>41</v>
      </c>
      <c r="F20" s="35">
        <v>2</v>
      </c>
      <c r="G20" s="35">
        <v>14</v>
      </c>
      <c r="H20" s="36"/>
      <c r="I20" s="36">
        <v>25</v>
      </c>
      <c r="J20" s="35"/>
      <c r="K20" s="16">
        <f>ROUND((($F20*12+$G20*12+$H20*15)*10+($I20*12+$J20*15)*5)/1000,1)</f>
        <v>3.4</v>
      </c>
      <c r="L20" s="16">
        <f>ROUND((($F20*14+$G20*19+$H20*23)*10+($I20*19+$J20*23)*5)/1000,1)</f>
        <v>5.3</v>
      </c>
      <c r="M20" s="16">
        <f>ROUND((($F20*15+$G20*15+$H20*18)*10+($I20*13+$J20*16)*5)/1000,1)</f>
        <v>4</v>
      </c>
      <c r="N20" s="17">
        <f>SUM(K20:M20)</f>
        <v>12.7</v>
      </c>
      <c r="O20" s="18">
        <f>ROUND(N20*0.9178,1)</f>
        <v>11.7</v>
      </c>
      <c r="P20" s="16">
        <f>ROUND((($F20*21+$G20*21+$H20*26)*10+($I20*21+$J20*26)*5)/1000,1)</f>
        <v>6</v>
      </c>
      <c r="Q20" s="16">
        <f>ROUND((($F20*17+$G20*17+$H20*20)*10+($I20*17+$J20*20)*5)/1000,1)</f>
        <v>4.8</v>
      </c>
      <c r="R20" s="16">
        <f>ROUND((($F20*22+$G20*22+$H20*26)*10+($I20*22+$J20*26)*5)/1000,1)</f>
        <v>6.3</v>
      </c>
      <c r="S20" s="17">
        <f>P20+Q20+R20</f>
        <v>17.1</v>
      </c>
      <c r="T20" s="19">
        <v>11.7</v>
      </c>
      <c r="U20" s="19">
        <v>11.7</v>
      </c>
      <c r="V20" s="20">
        <v>5.8</v>
      </c>
      <c r="W20" s="20">
        <v>15.7</v>
      </c>
      <c r="X20" s="20">
        <f t="shared" si="2"/>
        <v>44.9</v>
      </c>
    </row>
    <row r="21" spans="1:24" ht="12.75" customHeight="1" hidden="1">
      <c r="A21" s="11"/>
      <c r="B21" s="35" t="s">
        <v>29</v>
      </c>
      <c r="C21" s="37"/>
      <c r="D21" s="14">
        <f t="shared" si="1"/>
        <v>0</v>
      </c>
      <c r="E21" s="15"/>
      <c r="F21" s="35"/>
      <c r="G21" s="35"/>
      <c r="H21" s="36"/>
      <c r="I21" s="36"/>
      <c r="J21" s="35"/>
      <c r="K21" s="16"/>
      <c r="L21" s="16"/>
      <c r="M21" s="16"/>
      <c r="N21" s="17"/>
      <c r="O21" s="18"/>
      <c r="P21" s="16"/>
      <c r="Q21" s="16"/>
      <c r="R21" s="16"/>
      <c r="S21" s="17"/>
      <c r="T21" s="19"/>
      <c r="U21" s="19"/>
      <c r="V21" s="20"/>
      <c r="W21" s="20"/>
      <c r="X21" s="20">
        <f t="shared" si="2"/>
        <v>0</v>
      </c>
    </row>
    <row r="22" spans="1:24" ht="12.75" customHeight="1" hidden="1">
      <c r="A22" s="11"/>
      <c r="B22" s="36" t="s">
        <v>38</v>
      </c>
      <c r="C22" s="37"/>
      <c r="D22" s="14">
        <f t="shared" si="1"/>
        <v>0</v>
      </c>
      <c r="E22" s="15"/>
      <c r="F22" s="35"/>
      <c r="G22" s="35"/>
      <c r="H22" s="36"/>
      <c r="I22" s="36"/>
      <c r="J22" s="35"/>
      <c r="K22" s="16"/>
      <c r="L22" s="16"/>
      <c r="M22" s="16"/>
      <c r="N22" s="17"/>
      <c r="O22" s="18"/>
      <c r="P22" s="16"/>
      <c r="Q22" s="16"/>
      <c r="R22" s="16"/>
      <c r="S22" s="17"/>
      <c r="T22" s="19"/>
      <c r="U22" s="19"/>
      <c r="V22" s="20"/>
      <c r="W22" s="20"/>
      <c r="X22" s="20">
        <f t="shared" si="2"/>
        <v>0</v>
      </c>
    </row>
    <row r="23" spans="1:24" ht="12.75">
      <c r="A23" s="11">
        <v>7</v>
      </c>
      <c r="B23" s="38" t="s">
        <v>39</v>
      </c>
      <c r="C23" s="37"/>
      <c r="D23" s="14">
        <f t="shared" si="1"/>
        <v>0.8</v>
      </c>
      <c r="E23" s="15">
        <f>F23+G23+H23+I23+J23</f>
        <v>38</v>
      </c>
      <c r="F23" s="35">
        <v>5</v>
      </c>
      <c r="G23" s="35"/>
      <c r="H23" s="36">
        <v>8</v>
      </c>
      <c r="I23" s="36"/>
      <c r="J23" s="35">
        <v>25</v>
      </c>
      <c r="K23" s="16">
        <f>ROUND((($F23*12+$G23*12+$H23*15)*10+($I23*12+$J23*15)*5)/1000,1)</f>
        <v>3.7</v>
      </c>
      <c r="L23" s="16">
        <f>ROUND((($F23*14+$G23*19+$H23*23)*10+($I23*19+$J23*23)*5)/1000,1)</f>
        <v>5.4</v>
      </c>
      <c r="M23" s="16">
        <f>ROUND((($F23*15+$G23*15+$H23*18)*10+($I23*13+$J23*16)*5)/1000,1)</f>
        <v>4.2</v>
      </c>
      <c r="N23" s="17">
        <f>SUM(K23:M23)</f>
        <v>13.3</v>
      </c>
      <c r="O23" s="18">
        <f>ROUND(N23*0.9178,1)</f>
        <v>12.2</v>
      </c>
      <c r="P23" s="16">
        <f>ROUND((($F23*21+$G23*21+$H23*26)*10+($I23*21+$J23*26)*5)/1000,1)</f>
        <v>6.4</v>
      </c>
      <c r="Q23" s="16">
        <f>ROUND((($F23*17+$G23*17+$H23*20)*10+($I23*17+$J23*20)*5)/1000,1)</f>
        <v>5</v>
      </c>
      <c r="R23" s="16">
        <f>ROUND((($F23*22+$G23*22+$H23*26)*10+($I23*22+$J23*26)*5)/1000,1)</f>
        <v>6.4</v>
      </c>
      <c r="S23" s="17">
        <f>P23+Q23+R23</f>
        <v>17.8</v>
      </c>
      <c r="T23" s="19">
        <v>12.2</v>
      </c>
      <c r="U23" s="19">
        <v>12.1</v>
      </c>
      <c r="V23" s="20">
        <v>5.9</v>
      </c>
      <c r="W23" s="20">
        <v>16.3</v>
      </c>
      <c r="X23" s="20">
        <f t="shared" si="2"/>
        <v>46.5</v>
      </c>
    </row>
    <row r="24" spans="1:24" ht="12.75" customHeight="1" hidden="1">
      <c r="A24" s="11">
        <v>6</v>
      </c>
      <c r="B24" s="35" t="s">
        <v>29</v>
      </c>
      <c r="C24" s="37"/>
      <c r="D24" s="14">
        <f t="shared" si="1"/>
        <v>0</v>
      </c>
      <c r="E24" s="15"/>
      <c r="F24" s="35"/>
      <c r="G24" s="35"/>
      <c r="H24" s="36"/>
      <c r="I24" s="36"/>
      <c r="J24" s="35"/>
      <c r="K24" s="16"/>
      <c r="L24" s="16"/>
      <c r="M24" s="16"/>
      <c r="N24" s="17"/>
      <c r="O24" s="18"/>
      <c r="P24" s="16"/>
      <c r="Q24" s="16"/>
      <c r="R24" s="16"/>
      <c r="S24" s="17"/>
      <c r="T24" s="19"/>
      <c r="U24" s="19"/>
      <c r="V24" s="20"/>
      <c r="W24" s="20"/>
      <c r="X24" s="20">
        <f t="shared" si="2"/>
        <v>0</v>
      </c>
    </row>
    <row r="25" spans="1:24" ht="12.75" customHeight="1" hidden="1">
      <c r="A25" s="11">
        <v>7</v>
      </c>
      <c r="B25" s="36" t="s">
        <v>40</v>
      </c>
      <c r="C25" s="37"/>
      <c r="D25" s="14">
        <f t="shared" si="1"/>
        <v>0</v>
      </c>
      <c r="E25" s="15"/>
      <c r="F25" s="35"/>
      <c r="G25" s="35"/>
      <c r="H25" s="36"/>
      <c r="I25" s="36"/>
      <c r="J25" s="35"/>
      <c r="K25" s="16"/>
      <c r="L25" s="16"/>
      <c r="M25" s="16"/>
      <c r="N25" s="17"/>
      <c r="O25" s="18"/>
      <c r="P25" s="16"/>
      <c r="Q25" s="16"/>
      <c r="R25" s="16"/>
      <c r="S25" s="17"/>
      <c r="T25" s="19"/>
      <c r="U25" s="19"/>
      <c r="V25" s="20"/>
      <c r="W25" s="20"/>
      <c r="X25" s="20">
        <f t="shared" si="2"/>
        <v>0</v>
      </c>
    </row>
    <row r="26" spans="1:24" ht="12.75" customHeight="1" hidden="1">
      <c r="A26" s="11"/>
      <c r="B26" s="36" t="s">
        <v>41</v>
      </c>
      <c r="C26" s="37"/>
      <c r="D26" s="14">
        <f t="shared" si="1"/>
        <v>0</v>
      </c>
      <c r="E26" s="15"/>
      <c r="F26" s="35"/>
      <c r="G26" s="35"/>
      <c r="H26" s="36"/>
      <c r="I26" s="36"/>
      <c r="J26" s="35"/>
      <c r="K26" s="16"/>
      <c r="L26" s="16"/>
      <c r="M26" s="16"/>
      <c r="N26" s="17"/>
      <c r="O26" s="18"/>
      <c r="P26" s="16"/>
      <c r="Q26" s="16"/>
      <c r="R26" s="16"/>
      <c r="S26" s="17"/>
      <c r="T26" s="19"/>
      <c r="U26" s="19"/>
      <c r="V26" s="20"/>
      <c r="W26" s="20"/>
      <c r="X26" s="20">
        <f t="shared" si="2"/>
        <v>0</v>
      </c>
    </row>
    <row r="27" spans="1:24" ht="12.75">
      <c r="A27" s="11">
        <v>8</v>
      </c>
      <c r="B27" s="38" t="s">
        <v>42</v>
      </c>
      <c r="C27" s="37"/>
      <c r="D27" s="14">
        <f t="shared" si="1"/>
        <v>1.4</v>
      </c>
      <c r="E27" s="15">
        <f>F27+G27+H27+I27+J27</f>
        <v>72</v>
      </c>
      <c r="F27" s="35">
        <v>9</v>
      </c>
      <c r="G27" s="35">
        <v>26</v>
      </c>
      <c r="H27" s="36"/>
      <c r="I27" s="36">
        <v>37</v>
      </c>
      <c r="J27" s="35"/>
      <c r="K27" s="16">
        <f>ROUND((($F27*12+$G27*12+$H27*15)*10+($I27*12+$J27*15)*5)/1000,1)</f>
        <v>6.4</v>
      </c>
      <c r="L27" s="16">
        <f>ROUND((($F27*14+$G27*19+$H27*23)*10+($I27*19+$J27*23)*5)/1000,1)</f>
        <v>9.7</v>
      </c>
      <c r="M27" s="16">
        <f>ROUND((($F27*15+$G27*15+$H27*18)*10+($I27*13+$J27*16)*5)/1000,1)</f>
        <v>7.7</v>
      </c>
      <c r="N27" s="17">
        <f>SUM(K27:M27)</f>
        <v>23.8</v>
      </c>
      <c r="O27" s="18">
        <f>ROUND(N27*0.9178,1)</f>
        <v>21.8</v>
      </c>
      <c r="P27" s="16">
        <f>ROUND((($F27*21+$G27*21+$H27*26)*10+($I27*21+$J27*26)*5)/1000,1)</f>
        <v>11.2</v>
      </c>
      <c r="Q27" s="16">
        <f>ROUND((($F27*17+$G27*17+$H27*20)*10+($I27*17+$J27*20)*5)/1000,1)</f>
        <v>9.1</v>
      </c>
      <c r="R27" s="16">
        <f>ROUND((($F27*22+$G27*22+$H27*26)*10+($I27*22+$J27*26)*5)/1000,1)</f>
        <v>11.8</v>
      </c>
      <c r="S27" s="17">
        <f>P27+Q27+R27</f>
        <v>32.099999999999994</v>
      </c>
      <c r="T27" s="19">
        <v>21.8</v>
      </c>
      <c r="U27" s="19">
        <f>20.2</f>
        <v>20.2</v>
      </c>
      <c r="V27" s="20">
        <v>10.8</v>
      </c>
      <c r="W27" s="20">
        <v>29.5</v>
      </c>
      <c r="X27" s="20">
        <f t="shared" si="2"/>
        <v>82.3</v>
      </c>
    </row>
    <row r="28" spans="1:24" ht="13.5" thickBot="1">
      <c r="A28" s="11">
        <v>9</v>
      </c>
      <c r="B28" s="91" t="s">
        <v>43</v>
      </c>
      <c r="C28" s="91"/>
      <c r="D28" s="14">
        <f t="shared" si="1"/>
        <v>0.6</v>
      </c>
      <c r="E28" s="24">
        <f>F28+G28+H28+I28+J28</f>
        <v>28</v>
      </c>
      <c r="F28" s="40">
        <v>4</v>
      </c>
      <c r="G28" s="40">
        <v>9</v>
      </c>
      <c r="H28" s="41"/>
      <c r="I28" s="42">
        <v>15</v>
      </c>
      <c r="J28" s="40"/>
      <c r="K28" s="26">
        <f>ROUND((($F28*12+$G28*12+$H28*15)*10+($I28*12+$J28*15)*5)/1000,1)</f>
        <v>2.5</v>
      </c>
      <c r="L28" s="26">
        <f>ROUND((($F28*14+$G28*19+$H28*23)*10+($I28*19+$J28*23)*5)/1000,1)</f>
        <v>3.7</v>
      </c>
      <c r="M28" s="26">
        <f>ROUND((($F28*15+$G28*15+$H28*18)*10+($I28*13+$J28*16)*5)/1000,1)</f>
        <v>2.9</v>
      </c>
      <c r="N28" s="27">
        <f>SUM(K28:M28)</f>
        <v>9.1</v>
      </c>
      <c r="O28" s="18">
        <f>ROUND(N28*0.9178,1)</f>
        <v>8.4</v>
      </c>
      <c r="P28" s="26">
        <f>ROUND((($F28*21+$G28*21+$H28*26)*10+($I28*21+$J28*26)*5)/1000,1)</f>
        <v>4.3</v>
      </c>
      <c r="Q28" s="26">
        <f>ROUND((($F28*17+$G28*17+$H28*20)*10+($I28*17+$J28*20)*5)/1000,1)</f>
        <v>3.5</v>
      </c>
      <c r="R28" s="26">
        <f>ROUND((($F28*22+$G28*22+$H28*26)*10+($I28*22+$J28*26)*5)/1000,1)</f>
        <v>4.5</v>
      </c>
      <c r="S28" s="27">
        <f>P28+Q28+R28</f>
        <v>12.3</v>
      </c>
      <c r="T28" s="19">
        <v>8.4</v>
      </c>
      <c r="U28" s="19">
        <v>7.7</v>
      </c>
      <c r="V28" s="108">
        <v>4.1</v>
      </c>
      <c r="W28" s="108">
        <v>11.3</v>
      </c>
      <c r="X28" s="108">
        <f t="shared" si="2"/>
        <v>31.500000000000004</v>
      </c>
    </row>
    <row r="29" spans="1:24" ht="13.5" customHeight="1" hidden="1">
      <c r="A29" s="43"/>
      <c r="B29" s="35" t="s">
        <v>29</v>
      </c>
      <c r="C29" s="44"/>
      <c r="D29" s="14">
        <f t="shared" si="1"/>
        <v>0</v>
      </c>
      <c r="E29" s="45"/>
      <c r="F29" s="46"/>
      <c r="G29" s="46"/>
      <c r="H29" s="47"/>
      <c r="I29" s="48"/>
      <c r="J29" s="46"/>
      <c r="K29" s="49"/>
      <c r="L29" s="49"/>
      <c r="M29" s="49"/>
      <c r="N29" s="50"/>
      <c r="O29" s="51"/>
      <c r="P29" s="49"/>
      <c r="Q29" s="49"/>
      <c r="R29" s="49"/>
      <c r="S29" s="50"/>
      <c r="T29" s="51"/>
      <c r="U29" s="51"/>
      <c r="V29" s="9"/>
      <c r="W29" s="9"/>
      <c r="X29" s="9"/>
    </row>
    <row r="30" spans="1:24" ht="13.5" customHeight="1" hidden="1" thickBot="1">
      <c r="A30" s="43"/>
      <c r="B30" s="52" t="s">
        <v>44</v>
      </c>
      <c r="C30" s="44"/>
      <c r="D30" s="14">
        <f t="shared" si="1"/>
        <v>0</v>
      </c>
      <c r="E30" s="45"/>
      <c r="F30" s="46"/>
      <c r="G30" s="46"/>
      <c r="H30" s="47"/>
      <c r="I30" s="48"/>
      <c r="J30" s="46"/>
      <c r="K30" s="49"/>
      <c r="L30" s="49"/>
      <c r="M30" s="49"/>
      <c r="N30" s="50"/>
      <c r="O30" s="51"/>
      <c r="P30" s="49"/>
      <c r="Q30" s="49"/>
      <c r="R30" s="49"/>
      <c r="S30" s="50"/>
      <c r="T30" s="51"/>
      <c r="U30" s="51"/>
      <c r="V30" s="20"/>
      <c r="W30" s="20"/>
      <c r="X30" s="20"/>
    </row>
    <row r="31" spans="1:24" ht="13.5" thickBot="1">
      <c r="A31" s="28"/>
      <c r="B31" s="95" t="s">
        <v>45</v>
      </c>
      <c r="C31" s="95"/>
      <c r="D31" s="29">
        <f aca="true" t="shared" si="3" ref="D31:S31">SUM(D10:D28)</f>
        <v>8.6</v>
      </c>
      <c r="E31" s="29">
        <f t="shared" si="3"/>
        <v>433</v>
      </c>
      <c r="F31" s="29">
        <f t="shared" si="3"/>
        <v>57</v>
      </c>
      <c r="G31" s="29">
        <f t="shared" si="3"/>
        <v>95</v>
      </c>
      <c r="H31" s="29">
        <f t="shared" si="3"/>
        <v>39</v>
      </c>
      <c r="I31" s="29">
        <f t="shared" si="3"/>
        <v>165</v>
      </c>
      <c r="J31" s="29">
        <f t="shared" si="3"/>
        <v>77</v>
      </c>
      <c r="K31" s="29">
        <f t="shared" si="3"/>
        <v>39.8</v>
      </c>
      <c r="L31" s="29">
        <f t="shared" si="3"/>
        <v>59.599999999999994</v>
      </c>
      <c r="M31" s="29">
        <f t="shared" si="3"/>
        <v>46.800000000000004</v>
      </c>
      <c r="N31" s="29">
        <f t="shared" si="3"/>
        <v>146.20000000000002</v>
      </c>
      <c r="O31" s="30">
        <f t="shared" si="3"/>
        <v>134.29999999999998</v>
      </c>
      <c r="P31" s="29">
        <f t="shared" si="3"/>
        <v>69.5</v>
      </c>
      <c r="Q31" s="29">
        <f t="shared" si="3"/>
        <v>55.4</v>
      </c>
      <c r="R31" s="29">
        <f t="shared" si="3"/>
        <v>71.8</v>
      </c>
      <c r="S31" s="29">
        <f t="shared" si="3"/>
        <v>196.70000000000002</v>
      </c>
      <c r="T31" s="30">
        <v>134.3</v>
      </c>
      <c r="U31" s="30">
        <f>SUM(U10:U28)</f>
        <v>140.1</v>
      </c>
      <c r="V31" s="109">
        <f>SUM(V10:V28)</f>
        <v>65.89999999999999</v>
      </c>
      <c r="W31" s="109">
        <f>SUM(W10:W28)</f>
        <v>180.60000000000002</v>
      </c>
      <c r="X31" s="109">
        <f>SUM(X10:X28)</f>
        <v>520.9000000000001</v>
      </c>
    </row>
    <row r="32" spans="1:24" ht="12.75">
      <c r="A32" s="53"/>
      <c r="B32" s="54" t="s">
        <v>46</v>
      </c>
      <c r="C32" s="55"/>
      <c r="D32" s="55"/>
      <c r="E32" s="55"/>
      <c r="F32" s="55"/>
      <c r="G32" s="56"/>
      <c r="H32" s="55"/>
      <c r="I32" s="55"/>
      <c r="J32" s="55"/>
      <c r="K32" s="55"/>
      <c r="L32" s="55"/>
      <c r="M32" s="55"/>
      <c r="N32" s="55"/>
      <c r="O32" s="57"/>
      <c r="P32" s="55"/>
      <c r="Q32" s="55"/>
      <c r="R32" s="55"/>
      <c r="S32" s="55"/>
      <c r="T32" s="9"/>
      <c r="U32" s="9"/>
      <c r="V32" s="9"/>
      <c r="W32" s="9"/>
      <c r="X32" s="9"/>
    </row>
    <row r="33" spans="1:24" ht="12.75">
      <c r="A33" s="11">
        <v>1</v>
      </c>
      <c r="B33" s="84" t="s">
        <v>47</v>
      </c>
      <c r="C33" s="84"/>
      <c r="D33" s="14">
        <f aca="true" t="shared" si="4" ref="D33:D59">ROUND(E33*0.02,1)</f>
        <v>9.5</v>
      </c>
      <c r="E33" s="15">
        <f>F33+G33+H33+I33+J33</f>
        <v>476</v>
      </c>
      <c r="F33" s="35">
        <v>50</v>
      </c>
      <c r="G33" s="35">
        <v>155</v>
      </c>
      <c r="H33" s="36"/>
      <c r="I33" s="36"/>
      <c r="J33" s="36">
        <v>271</v>
      </c>
      <c r="K33" s="16">
        <f>ROUND((($F33*12+$G33*12+$H33*15)*10+($I33*12+$J33*15)*5)/1000,1)</f>
        <v>44.9</v>
      </c>
      <c r="L33" s="16">
        <f>ROUND((($F33*14+$G33*19+$H33*23)*10+($I33*19+$J33*23)*5)/1000,1)</f>
        <v>67.6</v>
      </c>
      <c r="M33" s="16">
        <f>ROUND((($F33*15+$G33*15+$H33*18)*10+($I33*13+$J33*16)*5)/1000,1)</f>
        <v>52.4</v>
      </c>
      <c r="N33" s="17">
        <f>SUM(K33:M33)</f>
        <v>164.9</v>
      </c>
      <c r="O33" s="18">
        <f>ROUND(N33*0.9921,1)+13</f>
        <v>176.6</v>
      </c>
      <c r="P33" s="16">
        <f>ROUND((($F33*21+$G33*21+$H33*26)*10+($I33*21+$J33*26)*5)/1000,1)</f>
        <v>78.3</v>
      </c>
      <c r="Q33" s="16">
        <f>ROUND((($F33*17+$G33*17+$H33*20)*10+($I33*17+$J33*20)*5)/1000,1)</f>
        <v>62</v>
      </c>
      <c r="R33" s="16">
        <f>ROUND((($F33*22+$G33*22+$H33*26)*10+($I33*22+$J33*26)*5)/1000,1)</f>
        <v>80.3</v>
      </c>
      <c r="S33" s="17">
        <f>P33+Q33+R33</f>
        <v>220.60000000000002</v>
      </c>
      <c r="T33" s="19">
        <v>151.3</v>
      </c>
      <c r="U33" s="19">
        <v>176.5</v>
      </c>
      <c r="V33" s="20">
        <v>89.7</v>
      </c>
      <c r="W33" s="20">
        <v>228.9</v>
      </c>
      <c r="X33" s="20">
        <f aca="true" t="shared" si="5" ref="X33:X59">SUM(T33:W33)</f>
        <v>646.4</v>
      </c>
    </row>
    <row r="34" spans="1:24" ht="12.75" customHeight="1" hidden="1">
      <c r="A34" s="11"/>
      <c r="B34" s="35" t="s">
        <v>29</v>
      </c>
      <c r="C34" s="38"/>
      <c r="D34" s="14">
        <f t="shared" si="4"/>
        <v>0</v>
      </c>
      <c r="E34" s="15"/>
      <c r="F34" s="35"/>
      <c r="G34" s="35"/>
      <c r="H34" s="36"/>
      <c r="I34" s="36"/>
      <c r="J34" s="36"/>
      <c r="K34" s="16"/>
      <c r="L34" s="16"/>
      <c r="M34" s="16"/>
      <c r="N34" s="17"/>
      <c r="O34" s="18"/>
      <c r="P34" s="16"/>
      <c r="Q34" s="16"/>
      <c r="R34" s="16"/>
      <c r="S34" s="17"/>
      <c r="T34" s="19"/>
      <c r="U34" s="19"/>
      <c r="V34" s="20"/>
      <c r="W34" s="20"/>
      <c r="X34" s="20">
        <f t="shared" si="5"/>
        <v>0</v>
      </c>
    </row>
    <row r="35" spans="1:24" ht="12.75" customHeight="1" hidden="1">
      <c r="A35" s="11"/>
      <c r="B35" s="59" t="s">
        <v>48</v>
      </c>
      <c r="C35" s="38"/>
      <c r="D35" s="14">
        <f t="shared" si="4"/>
        <v>0</v>
      </c>
      <c r="E35" s="15"/>
      <c r="F35" s="35"/>
      <c r="G35" s="35"/>
      <c r="H35" s="36"/>
      <c r="I35" s="36"/>
      <c r="J35" s="36"/>
      <c r="K35" s="16"/>
      <c r="L35" s="16"/>
      <c r="M35" s="16"/>
      <c r="N35" s="17"/>
      <c r="O35" s="18"/>
      <c r="P35" s="16"/>
      <c r="Q35" s="16"/>
      <c r="R35" s="16"/>
      <c r="S35" s="17"/>
      <c r="T35" s="19"/>
      <c r="U35" s="19"/>
      <c r="V35" s="20"/>
      <c r="W35" s="20"/>
      <c r="X35" s="20">
        <f t="shared" si="5"/>
        <v>0</v>
      </c>
    </row>
    <row r="36" spans="1:24" ht="12.75" customHeight="1" hidden="1">
      <c r="A36" s="11"/>
      <c r="B36" s="60" t="s">
        <v>49</v>
      </c>
      <c r="C36" s="38"/>
      <c r="D36" s="14">
        <f t="shared" si="4"/>
        <v>0</v>
      </c>
      <c r="E36" s="15"/>
      <c r="F36" s="35"/>
      <c r="G36" s="35"/>
      <c r="H36" s="36"/>
      <c r="I36" s="36"/>
      <c r="J36" s="36"/>
      <c r="K36" s="16"/>
      <c r="L36" s="16"/>
      <c r="M36" s="16"/>
      <c r="N36" s="17"/>
      <c r="O36" s="18"/>
      <c r="P36" s="16"/>
      <c r="Q36" s="16"/>
      <c r="R36" s="16"/>
      <c r="S36" s="17"/>
      <c r="T36" s="19"/>
      <c r="U36" s="19"/>
      <c r="V36" s="20"/>
      <c r="W36" s="20"/>
      <c r="X36" s="20">
        <f t="shared" si="5"/>
        <v>0</v>
      </c>
    </row>
    <row r="37" spans="1:24" ht="12.75" customHeight="1" hidden="1">
      <c r="A37" s="11"/>
      <c r="B37" s="60" t="s">
        <v>50</v>
      </c>
      <c r="C37" s="38"/>
      <c r="D37" s="14">
        <f t="shared" si="4"/>
        <v>0</v>
      </c>
      <c r="E37" s="15"/>
      <c r="F37" s="35"/>
      <c r="G37" s="35"/>
      <c r="H37" s="36"/>
      <c r="I37" s="36"/>
      <c r="J37" s="36"/>
      <c r="K37" s="16"/>
      <c r="L37" s="16"/>
      <c r="M37" s="16"/>
      <c r="N37" s="17"/>
      <c r="O37" s="18"/>
      <c r="P37" s="16"/>
      <c r="Q37" s="16"/>
      <c r="R37" s="16"/>
      <c r="S37" s="17"/>
      <c r="T37" s="19"/>
      <c r="U37" s="19"/>
      <c r="V37" s="20"/>
      <c r="W37" s="20"/>
      <c r="X37" s="20">
        <f t="shared" si="5"/>
        <v>0</v>
      </c>
    </row>
    <row r="38" spans="1:24" ht="12.75">
      <c r="A38" s="11">
        <v>2</v>
      </c>
      <c r="B38" s="84" t="s">
        <v>51</v>
      </c>
      <c r="C38" s="84"/>
      <c r="D38" s="14">
        <f t="shared" si="4"/>
        <v>3.7</v>
      </c>
      <c r="E38" s="15">
        <f>F38+G38+H38+I38+J38</f>
        <v>187</v>
      </c>
      <c r="F38" s="35">
        <v>23</v>
      </c>
      <c r="G38" s="35">
        <v>63</v>
      </c>
      <c r="H38" s="36"/>
      <c r="I38" s="36">
        <v>101</v>
      </c>
      <c r="J38" s="36"/>
      <c r="K38" s="16">
        <f>ROUND((($F38*12+$G38*12+$H38*15)*10+($I38*12+$J38*15)*5)/1000,1)</f>
        <v>16.4</v>
      </c>
      <c r="L38" s="16">
        <f>ROUND((($F38*14+$G38*19+$H38*23)*10+($I38*19+$J38*23)*5)/1000,1)</f>
        <v>24.8</v>
      </c>
      <c r="M38" s="16">
        <f>ROUND((($F38*15+$G38*15+$H38*18)*10+($I38*13+$J38*16)*5)/1000,1)</f>
        <v>19.5</v>
      </c>
      <c r="N38" s="17">
        <f>SUM(K38:M38)</f>
        <v>60.7</v>
      </c>
      <c r="O38" s="18">
        <f>ROUND(N38*0.9921,1)</f>
        <v>60.2</v>
      </c>
      <c r="P38" s="16">
        <f>ROUND((($F38*21+$G38*21+$H38*26)*10+($I38*21+$J38*26)*5)/1000,1)</f>
        <v>28.7</v>
      </c>
      <c r="Q38" s="16">
        <f>ROUND((($F38*17+$G38*17+$H38*20)*10+($I38*17+$J38*20)*5)/1000,1)</f>
        <v>23.2</v>
      </c>
      <c r="R38" s="16">
        <f>ROUND((($F38*22+$G38*22+$H38*26)*10+($I38*22+$J38*26)*5)/1000,1)</f>
        <v>30</v>
      </c>
      <c r="S38" s="17">
        <f>P38+Q38+R38</f>
        <v>81.9</v>
      </c>
      <c r="T38" s="19">
        <v>55.7</v>
      </c>
      <c r="U38" s="19">
        <v>60</v>
      </c>
      <c r="V38" s="20">
        <v>29.8</v>
      </c>
      <c r="W38" s="20">
        <v>81.3</v>
      </c>
      <c r="X38" s="20">
        <f t="shared" si="5"/>
        <v>226.8</v>
      </c>
    </row>
    <row r="39" spans="1:24" ht="12.75">
      <c r="A39" s="11">
        <v>3</v>
      </c>
      <c r="B39" s="84" t="s">
        <v>52</v>
      </c>
      <c r="C39" s="84"/>
      <c r="D39" s="14">
        <f t="shared" si="4"/>
        <v>4.3</v>
      </c>
      <c r="E39" s="15">
        <f>F39+G39+H39+I39+J39</f>
        <v>214</v>
      </c>
      <c r="F39" s="35">
        <v>21</v>
      </c>
      <c r="G39" s="35">
        <v>74</v>
      </c>
      <c r="H39" s="36"/>
      <c r="I39" s="36"/>
      <c r="J39" s="36">
        <v>119</v>
      </c>
      <c r="K39" s="16">
        <f>ROUND((($F39*12+$G39*12+$H39*15)*10+($I39*12+$J39*15)*5)/1000,1)</f>
        <v>20.3</v>
      </c>
      <c r="L39" s="16">
        <f>ROUND((($F39*14+$G39*19+$H39*23)*10+($I39*19+$J39*23)*5)/1000,1)</f>
        <v>30.7</v>
      </c>
      <c r="M39" s="16">
        <f>ROUND((($F39*15+$G39*15+$H39*18)*10+($I39*13+$J39*16)*5)/1000,1)</f>
        <v>23.8</v>
      </c>
      <c r="N39" s="17">
        <f>SUM(K39:M39)</f>
        <v>74.8</v>
      </c>
      <c r="O39" s="18">
        <f>ROUND(N39*0.9921,1)</f>
        <v>74.2</v>
      </c>
      <c r="P39" s="16">
        <f>ROUND((($F39*21+$G39*21+$H39*26)*10+($I39*21+$J39*26)*5)/1000,1)</f>
        <v>35.4</v>
      </c>
      <c r="Q39" s="16">
        <f>ROUND((($F39*17+$G39*17+$H39*20)*10+($I39*17+$J39*20)*5)/1000,1)</f>
        <v>28.1</v>
      </c>
      <c r="R39" s="16">
        <f>ROUND((($F39*22+$G39*22+$H39*26)*10+($I39*22+$J39*26)*5)/1000,1)</f>
        <v>36.4</v>
      </c>
      <c r="S39" s="17">
        <f>P39+Q39+R39</f>
        <v>99.9</v>
      </c>
      <c r="T39" s="19">
        <v>68.7</v>
      </c>
      <c r="U39" s="19">
        <v>73.1</v>
      </c>
      <c r="V39" s="20">
        <v>36.1</v>
      </c>
      <c r="W39" s="20">
        <v>99.1</v>
      </c>
      <c r="X39" s="20">
        <f t="shared" si="5"/>
        <v>277</v>
      </c>
    </row>
    <row r="40" spans="1:24" ht="13.5" customHeight="1">
      <c r="A40" s="11">
        <v>4</v>
      </c>
      <c r="B40" s="84" t="s">
        <v>53</v>
      </c>
      <c r="C40" s="84"/>
      <c r="D40" s="14">
        <f t="shared" si="4"/>
        <v>0.9</v>
      </c>
      <c r="E40" s="15">
        <f>F40+G40+H40+I40+J40</f>
        <v>44</v>
      </c>
      <c r="F40" s="35">
        <v>3</v>
      </c>
      <c r="G40" s="35"/>
      <c r="H40" s="36">
        <v>16</v>
      </c>
      <c r="I40" s="36"/>
      <c r="J40" s="36">
        <v>25</v>
      </c>
      <c r="K40" s="16">
        <f>ROUND((($F40*12+$G40*12+$H40*15)*10+($I40*12+$J40*15)*5)/1000,1)</f>
        <v>4.6</v>
      </c>
      <c r="L40" s="16">
        <f>ROUND((($F40*14+$G40*19+$H40*23)*10+($I40*19+$J40*23)*5)/1000,1)</f>
        <v>7</v>
      </c>
      <c r="M40" s="16">
        <f>ROUND((($F40*15+$G40*15+$H40*18)*10+($I40*13+$J40*16)*5)/1000,1)</f>
        <v>5.3</v>
      </c>
      <c r="N40" s="17">
        <f>SUM(K40:M40)</f>
        <v>16.9</v>
      </c>
      <c r="O40" s="18">
        <f>ROUND(N40*0.9921,1)</f>
        <v>16.8</v>
      </c>
      <c r="P40" s="16">
        <f>ROUND((($F40*21+$G40*21+$H40*26)*10+($I40*21+$J40*26)*5)/1000,1)</f>
        <v>8</v>
      </c>
      <c r="Q40" s="16">
        <f>ROUND((($F40*17+$G40*17+$H40*20)*10+($I40*17+$J40*20)*5)/1000,1)</f>
        <v>6.2</v>
      </c>
      <c r="R40" s="16">
        <f>ROUND((($F40*22+$G40*22+$H40*26)*10+($I40*22+$J40*26)*5)/1000,1)</f>
        <v>8.1</v>
      </c>
      <c r="S40" s="17">
        <f>P40+Q40+R40</f>
        <v>22.299999999999997</v>
      </c>
      <c r="T40" s="19">
        <v>15.5</v>
      </c>
      <c r="U40" s="19">
        <v>19.6</v>
      </c>
      <c r="V40" s="20">
        <v>8</v>
      </c>
      <c r="W40" s="20">
        <v>22.1</v>
      </c>
      <c r="X40" s="20">
        <f t="shared" si="5"/>
        <v>65.2</v>
      </c>
    </row>
    <row r="41" spans="1:24" ht="12.75" customHeight="1" hidden="1">
      <c r="A41" s="11"/>
      <c r="B41" s="35" t="s">
        <v>29</v>
      </c>
      <c r="C41" s="38"/>
      <c r="D41" s="14">
        <f t="shared" si="4"/>
        <v>0</v>
      </c>
      <c r="E41" s="15"/>
      <c r="F41" s="35"/>
      <c r="G41" s="35"/>
      <c r="H41" s="36"/>
      <c r="I41" s="36"/>
      <c r="J41" s="36"/>
      <c r="K41" s="16"/>
      <c r="L41" s="16"/>
      <c r="M41" s="16"/>
      <c r="N41" s="17"/>
      <c r="O41" s="18"/>
      <c r="P41" s="16"/>
      <c r="Q41" s="16"/>
      <c r="R41" s="16"/>
      <c r="S41" s="17"/>
      <c r="T41" s="19"/>
      <c r="U41" s="19"/>
      <c r="V41" s="20"/>
      <c r="W41" s="20"/>
      <c r="X41" s="20">
        <f t="shared" si="5"/>
        <v>0</v>
      </c>
    </row>
    <row r="42" spans="1:24" ht="12.75" customHeight="1" hidden="1">
      <c r="A42" s="11"/>
      <c r="B42" s="60" t="s">
        <v>54</v>
      </c>
      <c r="C42" s="38"/>
      <c r="D42" s="14">
        <f t="shared" si="4"/>
        <v>0</v>
      </c>
      <c r="E42" s="15"/>
      <c r="F42" s="35"/>
      <c r="G42" s="35"/>
      <c r="H42" s="36"/>
      <c r="I42" s="36"/>
      <c r="J42" s="36"/>
      <c r="K42" s="16"/>
      <c r="L42" s="16"/>
      <c r="M42" s="16"/>
      <c r="N42" s="17"/>
      <c r="O42" s="18"/>
      <c r="P42" s="16"/>
      <c r="Q42" s="16"/>
      <c r="R42" s="16"/>
      <c r="S42" s="17"/>
      <c r="T42" s="19"/>
      <c r="U42" s="19"/>
      <c r="V42" s="20"/>
      <c r="W42" s="20"/>
      <c r="X42" s="20">
        <f t="shared" si="5"/>
        <v>0</v>
      </c>
    </row>
    <row r="43" spans="1:24" ht="12.75">
      <c r="A43" s="11">
        <v>5</v>
      </c>
      <c r="B43" s="84" t="s">
        <v>55</v>
      </c>
      <c r="C43" s="84"/>
      <c r="D43" s="14">
        <f t="shared" si="4"/>
        <v>3</v>
      </c>
      <c r="E43" s="15">
        <f>F43+G43+H43+I43+J43</f>
        <v>152</v>
      </c>
      <c r="F43" s="35">
        <v>16</v>
      </c>
      <c r="G43" s="35">
        <v>45</v>
      </c>
      <c r="H43" s="36"/>
      <c r="I43" s="36">
        <v>91</v>
      </c>
      <c r="J43" s="36"/>
      <c r="K43" s="16">
        <f>ROUND((($F43*12+$G43*12+$H43*15)*10+($I43*12+$J43*15)*5)/1000,1)</f>
        <v>12.8</v>
      </c>
      <c r="L43" s="16">
        <f>ROUND((($F43*14+$G43*19+$H43*23)*10+($I43*19+$J43*23)*5)/1000,1)</f>
        <v>19.4</v>
      </c>
      <c r="M43" s="16">
        <f>ROUND((($F43*15+$G43*15+$H43*18)*10+($I43*13+$J43*16)*5)/1000,1)</f>
        <v>15.1</v>
      </c>
      <c r="N43" s="17">
        <f>SUM(K43:M43)</f>
        <v>47.300000000000004</v>
      </c>
      <c r="O43" s="18">
        <f>ROUND(N43*0.9921,1)</f>
        <v>46.9</v>
      </c>
      <c r="P43" s="16">
        <f>ROUND((($F43*21+$G43*21+$H43*26)*10+($I43*21+$J43*26)*5)/1000,1)</f>
        <v>22.4</v>
      </c>
      <c r="Q43" s="16">
        <f>ROUND((($F43*17+$G43*17+$H43*20)*10+($I43*17+$J43*20)*5)/1000,1)</f>
        <v>18.1</v>
      </c>
      <c r="R43" s="16">
        <f>ROUND((($F43*22+$G43*22+$H43*26)*10+($I43*22+$J43*26)*5)/1000,1)</f>
        <v>23.4</v>
      </c>
      <c r="S43" s="17">
        <f>P43+Q43+R43</f>
        <v>63.9</v>
      </c>
      <c r="T43" s="19">
        <v>43.4</v>
      </c>
      <c r="U43" s="19">
        <v>46.8</v>
      </c>
      <c r="V43" s="20">
        <v>23.2</v>
      </c>
      <c r="W43" s="20">
        <v>63.4</v>
      </c>
      <c r="X43" s="20">
        <f t="shared" si="5"/>
        <v>176.79999999999998</v>
      </c>
    </row>
    <row r="44" spans="1:24" ht="12.75" customHeight="1" hidden="1">
      <c r="A44" s="11"/>
      <c r="B44" s="35" t="s">
        <v>29</v>
      </c>
      <c r="C44" s="38"/>
      <c r="D44" s="14">
        <f t="shared" si="4"/>
        <v>0</v>
      </c>
      <c r="E44" s="15"/>
      <c r="F44" s="35"/>
      <c r="G44" s="35"/>
      <c r="H44" s="36"/>
      <c r="I44" s="36"/>
      <c r="J44" s="36"/>
      <c r="K44" s="16"/>
      <c r="L44" s="16"/>
      <c r="M44" s="16"/>
      <c r="N44" s="17"/>
      <c r="O44" s="18"/>
      <c r="P44" s="16"/>
      <c r="Q44" s="16"/>
      <c r="R44" s="16"/>
      <c r="S44" s="17"/>
      <c r="T44" s="19"/>
      <c r="U44" s="19"/>
      <c r="V44" s="20"/>
      <c r="W44" s="20"/>
      <c r="X44" s="20">
        <f t="shared" si="5"/>
        <v>0</v>
      </c>
    </row>
    <row r="45" spans="1:24" ht="12.75" customHeight="1" hidden="1">
      <c r="A45" s="11"/>
      <c r="B45" s="60" t="s">
        <v>56</v>
      </c>
      <c r="C45" s="38"/>
      <c r="D45" s="14">
        <f t="shared" si="4"/>
        <v>0</v>
      </c>
      <c r="E45" s="15"/>
      <c r="F45" s="35"/>
      <c r="G45" s="35"/>
      <c r="H45" s="36"/>
      <c r="I45" s="36"/>
      <c r="J45" s="36"/>
      <c r="K45" s="16"/>
      <c r="L45" s="16"/>
      <c r="M45" s="16"/>
      <c r="N45" s="17"/>
      <c r="O45" s="18"/>
      <c r="P45" s="16"/>
      <c r="Q45" s="16"/>
      <c r="R45" s="16"/>
      <c r="S45" s="17"/>
      <c r="T45" s="19"/>
      <c r="U45" s="19"/>
      <c r="V45" s="20"/>
      <c r="W45" s="20"/>
      <c r="X45" s="20">
        <f t="shared" si="5"/>
        <v>0</v>
      </c>
    </row>
    <row r="46" spans="1:24" ht="12.75">
      <c r="A46" s="11">
        <v>6</v>
      </c>
      <c r="B46" s="84" t="s">
        <v>57</v>
      </c>
      <c r="C46" s="84"/>
      <c r="D46" s="14">
        <f t="shared" si="4"/>
        <v>5.2</v>
      </c>
      <c r="E46" s="15">
        <f>F46+G46+H46+I46+J46</f>
        <v>261</v>
      </c>
      <c r="F46" s="35">
        <v>32</v>
      </c>
      <c r="G46" s="35">
        <v>74</v>
      </c>
      <c r="H46" s="36"/>
      <c r="I46" s="36">
        <v>155</v>
      </c>
      <c r="J46" s="36"/>
      <c r="K46" s="16">
        <f>ROUND((($F46*12+$G46*12+$H46*15)*10+($I46*12+$J46*15)*5)/1000,1)</f>
        <v>22</v>
      </c>
      <c r="L46" s="16">
        <f>ROUND((($F46*14+$G46*19+$H46*23)*10+($I46*19+$J46*23)*5)/1000,1)</f>
        <v>33.3</v>
      </c>
      <c r="M46" s="16">
        <f>ROUND((($F46*15+$G46*15+$H46*18)*10+($I46*13+$J46*16)*5)/1000,1)</f>
        <v>26</v>
      </c>
      <c r="N46" s="17">
        <f>SUM(K46:M46)</f>
        <v>81.3</v>
      </c>
      <c r="O46" s="18">
        <f>ROUND(N46*0.9921,1)</f>
        <v>80.7</v>
      </c>
      <c r="P46" s="16">
        <f>ROUND((($F46*21+$G46*21+$H46*26)*10+($I46*21+$J46*26)*5)/1000,1)</f>
        <v>38.5</v>
      </c>
      <c r="Q46" s="16">
        <f>ROUND((($F46*17+$G46*17+$H46*20)*10+($I46*17+$J46*20)*5)/1000,1)</f>
        <v>31.2</v>
      </c>
      <c r="R46" s="16">
        <f>ROUND((($F46*22+$G46*22+$H46*26)*10+($I46*22+$J46*26)*5)/1000,1)</f>
        <v>40.4</v>
      </c>
      <c r="S46" s="17">
        <f>P46+Q46+R46</f>
        <v>110.1</v>
      </c>
      <c r="T46" s="19">
        <v>74.6</v>
      </c>
      <c r="U46" s="19">
        <v>80.8</v>
      </c>
      <c r="V46" s="20">
        <v>40.1</v>
      </c>
      <c r="W46" s="20">
        <v>109.2</v>
      </c>
      <c r="X46" s="20">
        <f t="shared" si="5"/>
        <v>304.7</v>
      </c>
    </row>
    <row r="47" spans="1:24" ht="12.75">
      <c r="A47" s="11">
        <v>7</v>
      </c>
      <c r="B47" s="38" t="s">
        <v>58</v>
      </c>
      <c r="C47" s="37"/>
      <c r="D47" s="14">
        <f t="shared" si="4"/>
        <v>3.7</v>
      </c>
      <c r="E47" s="15">
        <f>F47+G47+H47+I47+J47</f>
        <v>183</v>
      </c>
      <c r="F47" s="35">
        <v>21</v>
      </c>
      <c r="G47" s="35">
        <v>51</v>
      </c>
      <c r="H47" s="36"/>
      <c r="I47" s="36">
        <v>111</v>
      </c>
      <c r="J47" s="36"/>
      <c r="K47" s="16">
        <f>ROUND((($F47*12+$G47*12+$H47*15)*10+($I47*12+$J47*15)*5)/1000,1)</f>
        <v>15.3</v>
      </c>
      <c r="L47" s="16">
        <f>ROUND((($F47*14+$G47*19+$H47*23)*10+($I47*19+$J47*23)*5)/1000,1)</f>
        <v>23.2</v>
      </c>
      <c r="M47" s="16">
        <f>ROUND((($F47*15+$G47*15+$H47*18)*10+($I47*13+$J47*16)*5)/1000,1)</f>
        <v>18</v>
      </c>
      <c r="N47" s="17">
        <f>SUM(K47:M47)</f>
        <v>56.5</v>
      </c>
      <c r="O47" s="18">
        <f>ROUND(N47*0.9921,1)</f>
        <v>56.1</v>
      </c>
      <c r="P47" s="16">
        <f>ROUND((($F47*21+$G47*21+$H47*26)*10+($I47*21+$J47*26)*5)/1000,1)</f>
        <v>26.8</v>
      </c>
      <c r="Q47" s="16">
        <f>ROUND((($F47*17+$G47*17+$H47*20)*10+($I47*17+$J47*20)*5)/1000,1)</f>
        <v>21.7</v>
      </c>
      <c r="R47" s="16">
        <f>ROUND((($F47*22+$G47*22+$H47*26)*10+($I47*22+$J47*26)*5)/1000,1)</f>
        <v>28.1</v>
      </c>
      <c r="S47" s="17">
        <f>P47+Q47+R47</f>
        <v>76.6</v>
      </c>
      <c r="T47" s="19">
        <v>51.9</v>
      </c>
      <c r="U47" s="19">
        <v>56.1</v>
      </c>
      <c r="V47" s="20">
        <v>27.9</v>
      </c>
      <c r="W47" s="20">
        <v>76</v>
      </c>
      <c r="X47" s="20">
        <f t="shared" si="5"/>
        <v>211.9</v>
      </c>
    </row>
    <row r="48" spans="1:24" ht="12.75">
      <c r="A48" s="11">
        <v>8</v>
      </c>
      <c r="B48" s="84" t="s">
        <v>59</v>
      </c>
      <c r="C48" s="84"/>
      <c r="D48" s="14">
        <f t="shared" si="4"/>
        <v>3.2</v>
      </c>
      <c r="E48" s="15">
        <f>F48+G48+H48+I48+J48</f>
        <v>160</v>
      </c>
      <c r="F48" s="35">
        <v>13</v>
      </c>
      <c r="G48" s="35">
        <v>47</v>
      </c>
      <c r="H48" s="36"/>
      <c r="I48" s="36">
        <v>100</v>
      </c>
      <c r="J48" s="36"/>
      <c r="K48" s="16">
        <f>ROUND((($F48*12+$G48*12+$H48*15)*10+($I48*12+$J48*15)*5)/1000,1)</f>
        <v>13.2</v>
      </c>
      <c r="L48" s="16">
        <f>ROUND((($F48*14+$G48*19+$H48*23)*10+($I48*19+$J48*23)*5)/1000,1)</f>
        <v>20.3</v>
      </c>
      <c r="M48" s="16">
        <f>ROUND((($F48*15+$G48*15+$H48*18)*10+($I48*13+$J48*16)*5)/1000,1)</f>
        <v>15.5</v>
      </c>
      <c r="N48" s="17">
        <f>SUM(K48:M48)</f>
        <v>49</v>
      </c>
      <c r="O48" s="18">
        <f>ROUND(N48*0.9921,1)</f>
        <v>48.6</v>
      </c>
      <c r="P48" s="16">
        <f>ROUND((($F48*21+$G48*21+$H48*26)*10+($I48*21+$J48*26)*5)/1000,1)</f>
        <v>23.1</v>
      </c>
      <c r="Q48" s="16">
        <f>ROUND((($F48*17+$G48*17+$H48*20)*10+($I48*17+$J48*20)*5)/1000,1)</f>
        <v>18.7</v>
      </c>
      <c r="R48" s="16">
        <f>ROUND((($F48*22+$G48*22+$H48*26)*10+($I48*22+$J48*26)*5)/1000,1)</f>
        <v>24.2</v>
      </c>
      <c r="S48" s="17">
        <f>P48+Q48+R48</f>
        <v>66</v>
      </c>
      <c r="T48" s="19">
        <v>45</v>
      </c>
      <c r="U48" s="19">
        <v>48.3</v>
      </c>
      <c r="V48" s="20">
        <v>24</v>
      </c>
      <c r="W48" s="20">
        <v>65.5</v>
      </c>
      <c r="X48" s="20">
        <f t="shared" si="5"/>
        <v>182.8</v>
      </c>
    </row>
    <row r="49" spans="1:24" ht="12.75">
      <c r="A49" s="11">
        <v>9</v>
      </c>
      <c r="B49" s="84" t="s">
        <v>60</v>
      </c>
      <c r="C49" s="84"/>
      <c r="D49" s="14">
        <f t="shared" si="4"/>
        <v>2.7</v>
      </c>
      <c r="E49" s="15">
        <f>F49+G49+H49+I49+J49</f>
        <v>137</v>
      </c>
      <c r="F49" s="35">
        <v>17</v>
      </c>
      <c r="G49" s="35">
        <v>45</v>
      </c>
      <c r="H49" s="36"/>
      <c r="I49" s="36">
        <v>75</v>
      </c>
      <c r="J49" s="36"/>
      <c r="K49" s="16">
        <f>ROUND((($F49*12+$G49*12+$H49*15)*10+($I49*12+$J49*15)*5)/1000,1)</f>
        <v>11.9</v>
      </c>
      <c r="L49" s="16">
        <f>ROUND((($F49*14+$G49*19+$H49*23)*10+($I49*19+$J49*23)*5)/1000,1)</f>
        <v>18.1</v>
      </c>
      <c r="M49" s="16">
        <f>ROUND((($F49*15+$G49*15+$H49*18)*10+($I49*13+$J49*16)*5)/1000,1)</f>
        <v>14.2</v>
      </c>
      <c r="N49" s="17">
        <f>SUM(K49:M49)</f>
        <v>44.2</v>
      </c>
      <c r="O49" s="18">
        <f>ROUND(N49*0.9921,1)</f>
        <v>43.9</v>
      </c>
      <c r="P49" s="16">
        <f>ROUND((($F49*21+$G49*21+$H49*26)*10+($I49*21+$J49*26)*5)/1000,1)</f>
        <v>20.9</v>
      </c>
      <c r="Q49" s="16">
        <f>ROUND((($F49*17+$G49*17+$H49*20)*10+($I49*17+$J49*20)*5)/1000,1)</f>
        <v>16.9</v>
      </c>
      <c r="R49" s="16">
        <f>ROUND((($F49*22+$G49*22+$H49*26)*10+($I49*22+$J49*26)*5)/1000,1)</f>
        <v>21.9</v>
      </c>
      <c r="S49" s="17">
        <f>P49+Q49+R49</f>
        <v>59.699999999999996</v>
      </c>
      <c r="T49" s="19">
        <v>40.6</v>
      </c>
      <c r="U49" s="19">
        <v>43.8</v>
      </c>
      <c r="V49" s="20">
        <v>21.7</v>
      </c>
      <c r="W49" s="20">
        <v>59.2</v>
      </c>
      <c r="X49" s="20">
        <f t="shared" si="5"/>
        <v>165.3</v>
      </c>
    </row>
    <row r="50" spans="1:24" ht="12.75">
      <c r="A50" s="11">
        <v>10</v>
      </c>
      <c r="B50" s="84" t="s">
        <v>61</v>
      </c>
      <c r="C50" s="84"/>
      <c r="D50" s="14">
        <f t="shared" si="4"/>
        <v>3</v>
      </c>
      <c r="E50" s="15">
        <f>F50+G50+H50+I50+J50</f>
        <v>151</v>
      </c>
      <c r="F50" s="35">
        <v>16</v>
      </c>
      <c r="G50" s="35">
        <v>44</v>
      </c>
      <c r="H50" s="36"/>
      <c r="I50" s="36">
        <v>91</v>
      </c>
      <c r="J50" s="36"/>
      <c r="K50" s="16">
        <f>ROUND((($F50*12+$G50*12+$H50*15)*10+($I50*12+$J50*15)*5)/1000,1)</f>
        <v>12.7</v>
      </c>
      <c r="L50" s="16">
        <f>ROUND((($F50*14+$G50*19+$H50*23)*10+($I50*19+$J50*23)*5)/1000,1)</f>
        <v>19.2</v>
      </c>
      <c r="M50" s="16">
        <f>ROUND((($F50*15+$G50*15+$H50*18)*10+($I50*13+$J50*16)*5)/1000,1)</f>
        <v>14.9</v>
      </c>
      <c r="N50" s="17">
        <f>SUM(K50:M50)</f>
        <v>46.8</v>
      </c>
      <c r="O50" s="18">
        <f>ROUND(N50*0.9921,1)</f>
        <v>46.4</v>
      </c>
      <c r="P50" s="16">
        <f>ROUND((($F50*21+$G50*21+$H50*26)*10+($I50*21+$J50*26)*5)/1000,1)</f>
        <v>22.2</v>
      </c>
      <c r="Q50" s="16">
        <f>ROUND((($F50*17+$G50*17+$H50*20)*10+($I50*17+$J50*20)*5)/1000,1)</f>
        <v>17.9</v>
      </c>
      <c r="R50" s="16">
        <f>ROUND((($F50*22+$G50*22+$H50*26)*10+($I50*22+$J50*26)*5)/1000,1)</f>
        <v>23.2</v>
      </c>
      <c r="S50" s="17">
        <f>P50+Q50+R50</f>
        <v>63.3</v>
      </c>
      <c r="T50" s="19">
        <v>43</v>
      </c>
      <c r="U50" s="19">
        <v>46.3</v>
      </c>
      <c r="V50" s="20">
        <v>23</v>
      </c>
      <c r="W50" s="20">
        <v>62.8</v>
      </c>
      <c r="X50" s="20">
        <f t="shared" si="5"/>
        <v>175.1</v>
      </c>
    </row>
    <row r="51" spans="1:24" ht="12.75" customHeight="1" hidden="1">
      <c r="A51" s="11"/>
      <c r="B51" s="35" t="s">
        <v>29</v>
      </c>
      <c r="C51" s="38"/>
      <c r="D51" s="14">
        <f t="shared" si="4"/>
        <v>0</v>
      </c>
      <c r="E51" s="15"/>
      <c r="F51" s="35"/>
      <c r="G51" s="35"/>
      <c r="H51" s="36"/>
      <c r="I51" s="36"/>
      <c r="J51" s="36"/>
      <c r="K51" s="16"/>
      <c r="L51" s="16"/>
      <c r="M51" s="16"/>
      <c r="N51" s="17"/>
      <c r="O51" s="18"/>
      <c r="P51" s="16"/>
      <c r="Q51" s="16"/>
      <c r="R51" s="16"/>
      <c r="S51" s="17"/>
      <c r="T51" s="19"/>
      <c r="U51" s="19"/>
      <c r="V51" s="20"/>
      <c r="W51" s="20"/>
      <c r="X51" s="20">
        <f t="shared" si="5"/>
        <v>0</v>
      </c>
    </row>
    <row r="52" spans="1:24" ht="12.75" customHeight="1" hidden="1">
      <c r="A52" s="11"/>
      <c r="B52" s="60" t="s">
        <v>62</v>
      </c>
      <c r="C52" s="38"/>
      <c r="D52" s="14">
        <f t="shared" si="4"/>
        <v>0</v>
      </c>
      <c r="E52" s="15"/>
      <c r="F52" s="35"/>
      <c r="G52" s="35"/>
      <c r="H52" s="36"/>
      <c r="I52" s="36"/>
      <c r="J52" s="36"/>
      <c r="K52" s="16"/>
      <c r="L52" s="16"/>
      <c r="M52" s="16"/>
      <c r="N52" s="17"/>
      <c r="O52" s="18"/>
      <c r="P52" s="16"/>
      <c r="Q52" s="16"/>
      <c r="R52" s="16"/>
      <c r="S52" s="17"/>
      <c r="T52" s="19"/>
      <c r="U52" s="19"/>
      <c r="V52" s="20"/>
      <c r="W52" s="20"/>
      <c r="X52" s="20">
        <f t="shared" si="5"/>
        <v>0</v>
      </c>
    </row>
    <row r="53" spans="1:24" ht="12.75">
      <c r="A53" s="11">
        <v>11</v>
      </c>
      <c r="B53" s="38" t="s">
        <v>63</v>
      </c>
      <c r="C53" s="37"/>
      <c r="D53" s="14">
        <f t="shared" si="4"/>
        <v>10.4</v>
      </c>
      <c r="E53" s="15">
        <f>F53+G53+H53+I53+J53</f>
        <v>521</v>
      </c>
      <c r="F53" s="35">
        <v>65</v>
      </c>
      <c r="G53" s="35"/>
      <c r="H53" s="36">
        <v>177</v>
      </c>
      <c r="I53" s="36"/>
      <c r="J53" s="36">
        <v>279</v>
      </c>
      <c r="K53" s="16">
        <f>ROUND((($F53*12+$G53*12+$H53*15)*10+($I53*12+$J53*15)*5)/1000,1)</f>
        <v>55.3</v>
      </c>
      <c r="L53" s="16">
        <f>ROUND((($F53*14+$G53*19+$H53*23)*10+($I53*19+$J53*23)*5)/1000,1)</f>
        <v>81.9</v>
      </c>
      <c r="M53" s="16">
        <f>ROUND((($F53*15+$G53*15+$H53*18)*10+($I53*13+$J53*16)*5)/1000,1)</f>
        <v>63.9</v>
      </c>
      <c r="N53" s="17">
        <f>SUM(K53:M53)</f>
        <v>201.1</v>
      </c>
      <c r="O53" s="18">
        <f>ROUND(N53*0.9921,1)</f>
        <v>199.5</v>
      </c>
      <c r="P53" s="16">
        <f>ROUND((($F53*21+$G53*21+$H53*26)*10+($I53*21+$J53*26)*5)/1000,1)</f>
        <v>95.9</v>
      </c>
      <c r="Q53" s="16">
        <f>ROUND((($F53*17+$G53*17+$H53*20)*10+($I53*17+$J53*20)*5)/1000,1)</f>
        <v>74.4</v>
      </c>
      <c r="R53" s="16">
        <f>ROUND((($F53*22+$G53*22+$H53*26)*10+($I53*22+$J53*26)*5)/1000,1)</f>
        <v>96.6</v>
      </c>
      <c r="S53" s="17">
        <f>P53+Q53+R53</f>
        <v>266.9</v>
      </c>
      <c r="T53" s="19">
        <v>184.6</v>
      </c>
      <c r="U53" s="19">
        <v>195.2</v>
      </c>
      <c r="V53" s="20">
        <v>95.8</v>
      </c>
      <c r="W53" s="20">
        <v>264.8</v>
      </c>
      <c r="X53" s="20">
        <f t="shared" si="5"/>
        <v>740.4</v>
      </c>
    </row>
    <row r="54" spans="1:24" ht="12.75">
      <c r="A54" s="11">
        <v>12</v>
      </c>
      <c r="B54" s="38" t="s">
        <v>64</v>
      </c>
      <c r="C54" s="37"/>
      <c r="D54" s="14">
        <f t="shared" si="4"/>
        <v>7.8</v>
      </c>
      <c r="E54" s="15">
        <f>F54+G54+H54+I54+J54</f>
        <v>388</v>
      </c>
      <c r="F54" s="35">
        <v>53</v>
      </c>
      <c r="G54" s="35"/>
      <c r="H54" s="36">
        <v>136</v>
      </c>
      <c r="I54" s="36"/>
      <c r="J54" s="36">
        <v>199</v>
      </c>
      <c r="K54" s="16">
        <f>ROUND((($F54*12+$G54*12+$H54*15)*10+($I54*12+$J54*15)*5)/1000,1)</f>
        <v>41.7</v>
      </c>
      <c r="L54" s="16">
        <f>ROUND((($F54*14+$G54*19+$H54*23)*10+($I54*19+$J54*23)*5)/1000,1)</f>
        <v>61.6</v>
      </c>
      <c r="M54" s="16">
        <f>ROUND((($F54*15+$G54*15+$H54*18)*10+($I54*13+$J54*16)*5)/1000,1)</f>
        <v>48.4</v>
      </c>
      <c r="N54" s="17">
        <f>SUM(K54:M54)</f>
        <v>151.70000000000002</v>
      </c>
      <c r="O54" s="18">
        <f>ROUND(N54*0.9921,1)</f>
        <v>150.5</v>
      </c>
      <c r="P54" s="16">
        <f>ROUND((($F54*21+$G54*21+$H54*26)*10+($I54*21+$J54*26)*5)/1000,1)</f>
        <v>72.4</v>
      </c>
      <c r="Q54" s="16">
        <f>ROUND((($F54*17+$G54*17+$H54*20)*10+($I54*17+$J54*20)*5)/1000,1)</f>
        <v>56.1</v>
      </c>
      <c r="R54" s="16">
        <f>ROUND((($F54*22+$G54*22+$H54*26)*10+($I54*22+$J54*26)*5)/1000,1)</f>
        <v>72.9</v>
      </c>
      <c r="S54" s="17">
        <f>P54+Q54+R54</f>
        <v>201.4</v>
      </c>
      <c r="T54" s="19">
        <v>139.2</v>
      </c>
      <c r="U54" s="19">
        <v>147.3</v>
      </c>
      <c r="V54" s="20">
        <v>72.3</v>
      </c>
      <c r="W54" s="20">
        <v>199.8</v>
      </c>
      <c r="X54" s="20">
        <f t="shared" si="5"/>
        <v>558.6</v>
      </c>
    </row>
    <row r="55" spans="1:24" ht="12.75">
      <c r="A55" s="11">
        <v>13</v>
      </c>
      <c r="B55" s="84" t="s">
        <v>65</v>
      </c>
      <c r="C55" s="84"/>
      <c r="D55" s="14">
        <f t="shared" si="4"/>
        <v>10.1</v>
      </c>
      <c r="E55" s="15">
        <f>F55+G55+H55+I55+J55</f>
        <v>507</v>
      </c>
      <c r="F55" s="35">
        <v>63</v>
      </c>
      <c r="G55" s="35">
        <v>180</v>
      </c>
      <c r="H55" s="36"/>
      <c r="I55" s="36"/>
      <c r="J55" s="36">
        <v>264</v>
      </c>
      <c r="K55" s="16">
        <f>ROUND((($F55*12+$G55*12+$H55*15)*10+($I55*12+$J55*15)*5)/1000,1)</f>
        <v>49</v>
      </c>
      <c r="L55" s="16">
        <f>ROUND((($F55*14+$G55*19+$H55*23)*10+($I55*19+$J55*23)*5)/1000,1)</f>
        <v>73.4</v>
      </c>
      <c r="M55" s="16">
        <f>ROUND((($F55*15+$G55*15+$H55*18)*10+($I55*13+$J55*16)*5)/1000,1)</f>
        <v>57.6</v>
      </c>
      <c r="N55" s="17">
        <f>SUM(K55:M55)</f>
        <v>180</v>
      </c>
      <c r="O55" s="18">
        <f>ROUND(N55*0.9921,1)</f>
        <v>178.6</v>
      </c>
      <c r="P55" s="16">
        <f>ROUND((($F55*21+$G55*21+$H55*26)*10+($I55*21+$J55*26)*5)/1000,1)</f>
        <v>85.4</v>
      </c>
      <c r="Q55" s="16">
        <f>ROUND((($F55*17+$G55*17+$H55*20)*10+($I55*17+$J55*20)*5)/1000,1)</f>
        <v>67.7</v>
      </c>
      <c r="R55" s="16">
        <f>ROUND((($F55*22+$G55*22+$H55*26)*10+($I55*22+$J55*26)*5)/1000,1)</f>
        <v>87.8</v>
      </c>
      <c r="S55" s="17">
        <f>P55+Q55+R55</f>
        <v>240.90000000000003</v>
      </c>
      <c r="T55" s="19">
        <v>165.2</v>
      </c>
      <c r="U55" s="19">
        <v>179.2</v>
      </c>
      <c r="V55" s="20">
        <v>87.1</v>
      </c>
      <c r="W55" s="20">
        <v>239</v>
      </c>
      <c r="X55" s="20">
        <f t="shared" si="5"/>
        <v>670.5</v>
      </c>
    </row>
    <row r="56" spans="1:24" ht="12.75" customHeight="1" hidden="1">
      <c r="A56" s="21"/>
      <c r="B56" s="35" t="s">
        <v>29</v>
      </c>
      <c r="C56" s="39"/>
      <c r="D56" s="14">
        <f t="shared" si="4"/>
        <v>0</v>
      </c>
      <c r="E56" s="24"/>
      <c r="F56" s="40"/>
      <c r="G56" s="40"/>
      <c r="H56" s="41"/>
      <c r="I56" s="41"/>
      <c r="J56" s="41"/>
      <c r="K56" s="26"/>
      <c r="L56" s="26"/>
      <c r="M56" s="26"/>
      <c r="N56" s="27"/>
      <c r="O56" s="61"/>
      <c r="P56" s="26"/>
      <c r="Q56" s="26"/>
      <c r="R56" s="26"/>
      <c r="S56" s="27"/>
      <c r="T56" s="51"/>
      <c r="U56" s="51"/>
      <c r="V56" s="20"/>
      <c r="W56" s="20"/>
      <c r="X56" s="20">
        <f t="shared" si="5"/>
        <v>0</v>
      </c>
    </row>
    <row r="57" spans="1:24" ht="12.75" customHeight="1" hidden="1">
      <c r="A57" s="21"/>
      <c r="B57" s="62" t="s">
        <v>66</v>
      </c>
      <c r="C57" s="39"/>
      <c r="D57" s="14">
        <f t="shared" si="4"/>
        <v>0</v>
      </c>
      <c r="E57" s="24"/>
      <c r="F57" s="40"/>
      <c r="G57" s="40"/>
      <c r="H57" s="41"/>
      <c r="I57" s="41"/>
      <c r="J57" s="41"/>
      <c r="K57" s="26"/>
      <c r="L57" s="26"/>
      <c r="M57" s="26"/>
      <c r="N57" s="27"/>
      <c r="O57" s="61"/>
      <c r="P57" s="26"/>
      <c r="Q57" s="26"/>
      <c r="R57" s="26"/>
      <c r="S57" s="27"/>
      <c r="T57" s="61"/>
      <c r="U57" s="61"/>
      <c r="V57" s="20"/>
      <c r="W57" s="20"/>
      <c r="X57" s="20">
        <f t="shared" si="5"/>
        <v>0</v>
      </c>
    </row>
    <row r="58" spans="1:24" ht="12.75" hidden="1">
      <c r="A58" s="21"/>
      <c r="B58" s="62" t="s">
        <v>67</v>
      </c>
      <c r="C58" s="39"/>
      <c r="D58" s="14">
        <f t="shared" si="4"/>
        <v>0</v>
      </c>
      <c r="E58" s="24"/>
      <c r="F58" s="40"/>
      <c r="G58" s="40"/>
      <c r="H58" s="41"/>
      <c r="I58" s="41"/>
      <c r="J58" s="41"/>
      <c r="K58" s="26"/>
      <c r="L58" s="26"/>
      <c r="M58" s="26"/>
      <c r="N58" s="27"/>
      <c r="O58" s="61"/>
      <c r="P58" s="26"/>
      <c r="Q58" s="26"/>
      <c r="R58" s="26"/>
      <c r="S58" s="27"/>
      <c r="T58" s="61"/>
      <c r="U58" s="61"/>
      <c r="V58" s="20"/>
      <c r="W58" s="20"/>
      <c r="X58" s="20">
        <f t="shared" si="5"/>
        <v>0</v>
      </c>
    </row>
    <row r="59" spans="1:24" ht="13.5" thickBot="1">
      <c r="A59" s="21">
        <v>14</v>
      </c>
      <c r="B59" s="91" t="s">
        <v>68</v>
      </c>
      <c r="C59" s="91"/>
      <c r="D59" s="14">
        <f t="shared" si="4"/>
        <v>2.7</v>
      </c>
      <c r="E59" s="24">
        <f>F59+G59+H59+I59+J59</f>
        <v>135</v>
      </c>
      <c r="F59" s="40">
        <v>15</v>
      </c>
      <c r="G59" s="40">
        <v>52</v>
      </c>
      <c r="H59" s="41"/>
      <c r="I59" s="41">
        <v>68</v>
      </c>
      <c r="J59" s="41"/>
      <c r="K59" s="26">
        <f>ROUND((($F59*12+$G59*12+$H59*15)*10+($I59*12+$J59*15)*5)/1000,1)</f>
        <v>12.1</v>
      </c>
      <c r="L59" s="26">
        <f>ROUND((($F59*14+$G59*19+$H59*23)*10+($I59*19+$J59*23)*5)/1000,1)</f>
        <v>18.4</v>
      </c>
      <c r="M59" s="26">
        <f>ROUND((($F59*15+$G59*15+$H59*18)*10+($I59*13+$J59*16)*5)/1000,1)</f>
        <v>14.5</v>
      </c>
      <c r="N59" s="27">
        <f>SUM(K59:M59)</f>
        <v>45</v>
      </c>
      <c r="O59" s="18">
        <f>ROUND(N59*0.9921,1)</f>
        <v>44.6</v>
      </c>
      <c r="P59" s="26">
        <f>ROUND((($F59*21+$G59*21+$H59*26)*10+($I59*21+$J59*26)*5)/1000,1)</f>
        <v>21.2</v>
      </c>
      <c r="Q59" s="26">
        <f>ROUND((($F59*17+$G59*17+$H59*20)*10+($I59*17+$J59*20)*5)/1000,1)</f>
        <v>17.2</v>
      </c>
      <c r="R59" s="26">
        <f>ROUND((($F59*22+$G59*22+$H59*26)*10+($I59*22+$J59*26)*5)/1000,1)</f>
        <v>22.2</v>
      </c>
      <c r="S59" s="27">
        <f>P59+Q59+R59</f>
        <v>60.599999999999994</v>
      </c>
      <c r="T59" s="18">
        <v>41.3</v>
      </c>
      <c r="U59" s="18">
        <v>44.4</v>
      </c>
      <c r="V59" s="108">
        <v>22</v>
      </c>
      <c r="W59" s="108">
        <v>60.1</v>
      </c>
      <c r="X59" s="108">
        <f t="shared" si="5"/>
        <v>167.79999999999998</v>
      </c>
    </row>
    <row r="60" spans="1:24" ht="13.5" thickBot="1">
      <c r="A60" s="92" t="s">
        <v>69</v>
      </c>
      <c r="B60" s="93"/>
      <c r="C60" s="94"/>
      <c r="D60" s="29">
        <f aca="true" t="shared" si="6" ref="D60:U60">SUM(D33:D59)</f>
        <v>70.2</v>
      </c>
      <c r="E60" s="29">
        <f t="shared" si="6"/>
        <v>3516</v>
      </c>
      <c r="F60" s="29">
        <f t="shared" si="6"/>
        <v>408</v>
      </c>
      <c r="G60" s="29">
        <f t="shared" si="6"/>
        <v>830</v>
      </c>
      <c r="H60" s="29">
        <f t="shared" si="6"/>
        <v>329</v>
      </c>
      <c r="I60" s="29">
        <f t="shared" si="6"/>
        <v>792</v>
      </c>
      <c r="J60" s="29">
        <f t="shared" si="6"/>
        <v>1157</v>
      </c>
      <c r="K60" s="29">
        <f t="shared" si="6"/>
        <v>332.2</v>
      </c>
      <c r="L60" s="29">
        <f t="shared" si="6"/>
        <v>498.9</v>
      </c>
      <c r="M60" s="29">
        <f t="shared" si="6"/>
        <v>389.09999999999997</v>
      </c>
      <c r="N60" s="29">
        <f t="shared" si="6"/>
        <v>1220.2000000000003</v>
      </c>
      <c r="O60" s="30">
        <f t="shared" si="6"/>
        <v>1223.6</v>
      </c>
      <c r="P60" s="29">
        <f t="shared" si="6"/>
        <v>579.2</v>
      </c>
      <c r="Q60" s="29">
        <f t="shared" si="6"/>
        <v>459.4</v>
      </c>
      <c r="R60" s="29">
        <f t="shared" si="6"/>
        <v>595.4999999999999</v>
      </c>
      <c r="S60" s="29">
        <f t="shared" si="6"/>
        <v>1634.1</v>
      </c>
      <c r="T60" s="30">
        <v>1120</v>
      </c>
      <c r="U60" s="30">
        <f t="shared" si="6"/>
        <v>1217.4</v>
      </c>
      <c r="V60" s="30">
        <f>SUM(V33:V59)</f>
        <v>600.6999999999999</v>
      </c>
      <c r="W60" s="30">
        <f>SUM(W33:W59)</f>
        <v>1631.1999999999998</v>
      </c>
      <c r="X60" s="30">
        <f>SUM(X33:X59)</f>
        <v>4569.3</v>
      </c>
    </row>
    <row r="61" spans="1:24" ht="13.5" thickBot="1">
      <c r="A61" s="80" t="s">
        <v>70</v>
      </c>
      <c r="B61" s="81"/>
      <c r="C61" s="82"/>
      <c r="D61" s="29">
        <f aca="true" t="shared" si="7" ref="D61:U61">D8+D31+D60</f>
        <v>79.10000000000001</v>
      </c>
      <c r="E61" s="29">
        <f t="shared" si="7"/>
        <v>3968</v>
      </c>
      <c r="F61" s="29">
        <f t="shared" si="7"/>
        <v>469</v>
      </c>
      <c r="G61" s="29">
        <f t="shared" si="7"/>
        <v>940</v>
      </c>
      <c r="H61" s="29">
        <f t="shared" si="7"/>
        <v>368</v>
      </c>
      <c r="I61" s="29">
        <f t="shared" si="7"/>
        <v>957</v>
      </c>
      <c r="J61" s="29">
        <f t="shared" si="7"/>
        <v>1234</v>
      </c>
      <c r="K61" s="29">
        <f t="shared" si="7"/>
        <v>374.2</v>
      </c>
      <c r="L61" s="29">
        <f t="shared" si="7"/>
        <v>561.9</v>
      </c>
      <c r="M61" s="29">
        <f t="shared" si="7"/>
        <v>438.79999999999995</v>
      </c>
      <c r="N61" s="29">
        <f t="shared" si="7"/>
        <v>1374.9000000000003</v>
      </c>
      <c r="O61" s="30">
        <f t="shared" si="7"/>
        <v>1365.6999999999998</v>
      </c>
      <c r="P61" s="29">
        <f t="shared" si="7"/>
        <v>652.7</v>
      </c>
      <c r="Q61" s="29">
        <f t="shared" si="7"/>
        <v>518</v>
      </c>
      <c r="R61" s="29">
        <f t="shared" si="7"/>
        <v>671.3999999999999</v>
      </c>
      <c r="S61" s="29">
        <f t="shared" si="7"/>
        <v>1842.1</v>
      </c>
      <c r="T61" s="63">
        <v>1262.1</v>
      </c>
      <c r="U61" s="30">
        <f t="shared" si="7"/>
        <v>1366.6000000000001</v>
      </c>
      <c r="V61" s="30">
        <f>V60+V31+V8</f>
        <v>670.3999999999999</v>
      </c>
      <c r="W61" s="30">
        <f>W60+W31+W8</f>
        <v>1822.1999999999998</v>
      </c>
      <c r="X61" s="30">
        <f>X60+X31+X8</f>
        <v>5121.300000000001</v>
      </c>
    </row>
    <row r="62" spans="1:24" ht="12.75">
      <c r="A62" s="31"/>
      <c r="B62" s="90" t="s">
        <v>71</v>
      </c>
      <c r="C62" s="90"/>
      <c r="D62" s="64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  <c r="P62" s="8"/>
      <c r="Q62" s="8"/>
      <c r="R62" s="8"/>
      <c r="S62" s="8"/>
      <c r="T62" s="9"/>
      <c r="U62" s="9"/>
      <c r="V62" s="9"/>
      <c r="W62" s="9"/>
      <c r="X62" s="9"/>
    </row>
    <row r="63" spans="1:24" ht="12.75">
      <c r="A63" s="11">
        <v>1</v>
      </c>
      <c r="B63" s="65" t="s">
        <v>72</v>
      </c>
      <c r="C63" s="66"/>
      <c r="D63" s="14">
        <f>ROUND(E63*0.02,1)</f>
        <v>6.7</v>
      </c>
      <c r="E63" s="15">
        <f>F63+G63+H63+I63+J63</f>
        <v>333</v>
      </c>
      <c r="F63" s="67">
        <v>57</v>
      </c>
      <c r="G63" s="67">
        <v>125</v>
      </c>
      <c r="H63" s="67"/>
      <c r="I63" s="67">
        <v>151</v>
      </c>
      <c r="J63" s="67"/>
      <c r="K63" s="16">
        <f>ROUND((($F63*12+$G63*12+$H63*15)*10+($I63*12+$J63*15)*5)/1000,1)</f>
        <v>30.9</v>
      </c>
      <c r="L63" s="16">
        <f>ROUND((($F63*14+$G63*19+$H63*23)*10+($I63*19+$J63*23)*5)/1000,1)</f>
        <v>46.1</v>
      </c>
      <c r="M63" s="16">
        <f>ROUND((($F63*15+$G63*15+$H63*18)*10+($I63*13+$J63*16)*5)/1000,1)</f>
        <v>37.1</v>
      </c>
      <c r="N63" s="17">
        <f>SUM(K63:M63)</f>
        <v>114.1</v>
      </c>
      <c r="O63" s="18">
        <f>ROUND(N63*0.9921,1)+10</f>
        <v>123.2</v>
      </c>
      <c r="P63" s="16">
        <f>ROUND((($F63*21+$G63*21+$H63*26)*10+($I63*21+$J63*26)*5)/1000,1)</f>
        <v>54.1</v>
      </c>
      <c r="Q63" s="16">
        <f>ROUND((($F63*17+$G63*17+$H63*20)*10+($I63*17+$J63*20)*5)/1000,1)</f>
        <v>43.8</v>
      </c>
      <c r="R63" s="16">
        <f>ROUND((($F63*22+$G63*22+$H63*26)*10+($I63*22+$J63*26)*5)/1000,1)</f>
        <v>56.7</v>
      </c>
      <c r="S63" s="17">
        <f>P63+Q63+R63</f>
        <v>154.60000000000002</v>
      </c>
      <c r="T63" s="19">
        <v>104.7</v>
      </c>
      <c r="U63" s="19">
        <v>123.3</v>
      </c>
      <c r="V63" s="20">
        <v>59.7</v>
      </c>
      <c r="W63" s="20">
        <v>163.4</v>
      </c>
      <c r="X63" s="20">
        <f>SUM(T63:W63)</f>
        <v>451.1</v>
      </c>
    </row>
    <row r="64" spans="1:24" ht="12.75">
      <c r="A64" s="11">
        <v>2</v>
      </c>
      <c r="B64" s="65" t="s">
        <v>73</v>
      </c>
      <c r="C64" s="66"/>
      <c r="D64" s="14">
        <f>ROUND(E64*0.02,1)</f>
        <v>6.3</v>
      </c>
      <c r="E64" s="15">
        <f>F64+G64+H64+I64+J64</f>
        <v>314</v>
      </c>
      <c r="F64" s="67">
        <v>39</v>
      </c>
      <c r="G64" s="67">
        <v>113</v>
      </c>
      <c r="H64" s="67"/>
      <c r="I64" s="67">
        <v>162</v>
      </c>
      <c r="J64" s="67"/>
      <c r="K64" s="16">
        <f>ROUND((($F64*12+$G64*12+$H64*15)*10+($I64*12+$J64*15)*5)/1000,1)</f>
        <v>28</v>
      </c>
      <c r="L64" s="16">
        <f>ROUND((($F64*14+$G64*19+$H64*23)*10+($I64*19+$J64*23)*5)/1000,1)</f>
        <v>42.3</v>
      </c>
      <c r="M64" s="16">
        <f>ROUND((($F64*15+$G64*15+$H64*18)*10+($I64*13+$J64*16)*5)/1000,1)</f>
        <v>33.3</v>
      </c>
      <c r="N64" s="17">
        <f>SUM(K64:M64)</f>
        <v>103.6</v>
      </c>
      <c r="O64" s="18">
        <f>ROUND(N64*0.9921,1)</f>
        <v>102.8</v>
      </c>
      <c r="P64" s="16">
        <f>ROUND((($F64*21+$G64*21+$H64*26)*10+($I64*21+$J64*26)*5)/1000,1)</f>
        <v>48.9</v>
      </c>
      <c r="Q64" s="16">
        <f>ROUND((($F64*17+$G64*17+$H64*20)*10+($I64*17+$J64*20)*5)/1000,1)</f>
        <v>39.6</v>
      </c>
      <c r="R64" s="16">
        <f>ROUND((($F64*22+$G64*22+$H64*26)*10+($I64*22+$J64*26)*5)/1000,1)</f>
        <v>51.3</v>
      </c>
      <c r="S64" s="17">
        <f>P64+Q64+R64</f>
        <v>139.8</v>
      </c>
      <c r="T64" s="19">
        <v>95.1</v>
      </c>
      <c r="U64" s="19">
        <v>102.5</v>
      </c>
      <c r="V64" s="20">
        <v>50.9</v>
      </c>
      <c r="W64" s="20">
        <v>138.7</v>
      </c>
      <c r="X64" s="20">
        <f>SUM(T64:W64)</f>
        <v>387.2</v>
      </c>
    </row>
    <row r="65" spans="1:24" ht="12.75">
      <c r="A65" s="11">
        <v>3</v>
      </c>
      <c r="B65" s="65" t="s">
        <v>74</v>
      </c>
      <c r="C65" s="66"/>
      <c r="D65" s="14">
        <f>ROUND(E65*0.02,1)</f>
        <v>5.5</v>
      </c>
      <c r="E65" s="15">
        <f>F65+G65+H65+I65+J65</f>
        <v>276</v>
      </c>
      <c r="F65" s="67">
        <v>38</v>
      </c>
      <c r="G65" s="67"/>
      <c r="H65" s="67">
        <v>108</v>
      </c>
      <c r="I65" s="67"/>
      <c r="J65" s="67">
        <v>130</v>
      </c>
      <c r="K65" s="16">
        <f>ROUND((($F65*12+$G65*12+$H65*15)*10+($I65*12+$J65*15)*5)/1000,1)</f>
        <v>30.5</v>
      </c>
      <c r="L65" s="16">
        <f>ROUND((($F65*14+$G65*19+$H65*23)*10+($I65*19+$J65*23)*5)/1000,1)</f>
        <v>45.1</v>
      </c>
      <c r="M65" s="16">
        <f>ROUND((($F65*15+$G65*15+$H65*18)*10+($I65*13+$J65*16)*5)/1000,1)</f>
        <v>35.5</v>
      </c>
      <c r="N65" s="17">
        <f>SUM(K65:M65)</f>
        <v>111.1</v>
      </c>
      <c r="O65" s="18">
        <f>ROUND(N65*0.9921,1)</f>
        <v>110.2</v>
      </c>
      <c r="P65" s="16">
        <f>ROUND((($F65*21+$G65*21+$H65*26)*10+($I65*21+$J65*26)*5)/1000,1)</f>
        <v>53</v>
      </c>
      <c r="Q65" s="16">
        <f>ROUND((($F65*17+$G65*17+$H65*20)*10+($I65*17+$J65*20)*5)/1000,1)</f>
        <v>41.1</v>
      </c>
      <c r="R65" s="16">
        <f>ROUND((($F65*22+$G65*22+$H65*26)*10+($I65*22+$J65*26)*5)/1000,1)</f>
        <v>53.3</v>
      </c>
      <c r="S65" s="17">
        <f>P65+Q65+R65</f>
        <v>147.39999999999998</v>
      </c>
      <c r="T65" s="19">
        <v>102</v>
      </c>
      <c r="U65" s="19">
        <v>107.7</v>
      </c>
      <c r="V65" s="20">
        <v>52.9</v>
      </c>
      <c r="W65" s="20">
        <v>146.2</v>
      </c>
      <c r="X65" s="20">
        <f>SUM(T65:W65)</f>
        <v>408.79999999999995</v>
      </c>
    </row>
    <row r="66" spans="1:24" ht="13.5" thickBot="1">
      <c r="A66" s="21">
        <v>4</v>
      </c>
      <c r="B66" s="91" t="s">
        <v>75</v>
      </c>
      <c r="C66" s="91"/>
      <c r="D66" s="14">
        <f>ROUND(E66*0.02,1)</f>
        <v>0.2</v>
      </c>
      <c r="E66" s="24">
        <f>F66+G66+H66+I66+J66</f>
        <v>9</v>
      </c>
      <c r="F66" s="68">
        <v>1</v>
      </c>
      <c r="G66" s="68">
        <v>6</v>
      </c>
      <c r="H66" s="68"/>
      <c r="I66" s="68">
        <v>2</v>
      </c>
      <c r="J66" s="68"/>
      <c r="K66" s="26">
        <f>ROUND((($F66*12+$G66*12+$H66*15)*10+($I66*12+$J66*15)*5)/1000,1)</f>
        <v>1</v>
      </c>
      <c r="L66" s="26">
        <f>ROUND((($F66*14+$G66*19+$H66*23)*10+($I66*19+$J66*23)*5)/1000,1)</f>
        <v>1.5</v>
      </c>
      <c r="M66" s="26">
        <f>ROUND((($F66*15+$G66*15+$H66*18)*10+($I66*13+$J66*16)*5)/1000,1)</f>
        <v>1.2</v>
      </c>
      <c r="N66" s="27">
        <f>SUM(K66:M66)</f>
        <v>3.7</v>
      </c>
      <c r="O66" s="18">
        <f>ROUND(N66*0.9921,1)</f>
        <v>3.7</v>
      </c>
      <c r="P66" s="26">
        <f>ROUND((($F66*21+$G66*21+$H66*26)*10+($I66*21+$J66*26)*5)/1000,1)</f>
        <v>1.7</v>
      </c>
      <c r="Q66" s="26">
        <f>ROUND((($F66*17+$G66*17+$H66*20)*10+($I66*17+$J66*20)*5)/1000,1)</f>
        <v>1.4</v>
      </c>
      <c r="R66" s="26">
        <f>ROUND((($F66*22+$G66*22+$H66*26)*10+($I66*22+$J66*26)*5)/1000,1)</f>
        <v>1.8</v>
      </c>
      <c r="S66" s="27">
        <f>P66+Q66+R66</f>
        <v>4.8999999999999995</v>
      </c>
      <c r="T66" s="19">
        <v>3.4</v>
      </c>
      <c r="U66" s="19">
        <v>4.6</v>
      </c>
      <c r="V66" s="108">
        <v>1.8</v>
      </c>
      <c r="W66" s="108">
        <v>4.9</v>
      </c>
      <c r="X66" s="108">
        <f>SUM(T66:W66)</f>
        <v>14.700000000000001</v>
      </c>
    </row>
    <row r="67" spans="1:24" ht="13.5" thickBot="1">
      <c r="A67" s="92" t="s">
        <v>76</v>
      </c>
      <c r="B67" s="93"/>
      <c r="C67" s="94"/>
      <c r="D67" s="29">
        <f aca="true" t="shared" si="8" ref="D67:U67">SUM(D63:D66)</f>
        <v>18.7</v>
      </c>
      <c r="E67" s="29">
        <f t="shared" si="8"/>
        <v>932</v>
      </c>
      <c r="F67" s="29">
        <f t="shared" si="8"/>
        <v>135</v>
      </c>
      <c r="G67" s="29">
        <f t="shared" si="8"/>
        <v>244</v>
      </c>
      <c r="H67" s="29">
        <f t="shared" si="8"/>
        <v>108</v>
      </c>
      <c r="I67" s="29">
        <f t="shared" si="8"/>
        <v>315</v>
      </c>
      <c r="J67" s="29">
        <f t="shared" si="8"/>
        <v>130</v>
      </c>
      <c r="K67" s="29">
        <f t="shared" si="8"/>
        <v>90.4</v>
      </c>
      <c r="L67" s="29">
        <f t="shared" si="8"/>
        <v>135</v>
      </c>
      <c r="M67" s="29">
        <f t="shared" si="8"/>
        <v>107.10000000000001</v>
      </c>
      <c r="N67" s="29">
        <f t="shared" si="8"/>
        <v>332.49999999999994</v>
      </c>
      <c r="O67" s="30">
        <f t="shared" si="8"/>
        <v>339.9</v>
      </c>
      <c r="P67" s="29">
        <f t="shared" si="8"/>
        <v>157.7</v>
      </c>
      <c r="Q67" s="29">
        <f t="shared" si="8"/>
        <v>125.9</v>
      </c>
      <c r="R67" s="29">
        <f t="shared" si="8"/>
        <v>163.10000000000002</v>
      </c>
      <c r="S67" s="29">
        <f t="shared" si="8"/>
        <v>446.7</v>
      </c>
      <c r="T67" s="30">
        <v>305.2</v>
      </c>
      <c r="U67" s="30">
        <f t="shared" si="8"/>
        <v>338.1</v>
      </c>
      <c r="V67" s="30">
        <f>SUM(V63:V66)</f>
        <v>165.3</v>
      </c>
      <c r="W67" s="30">
        <f>SUM(W63:W66)</f>
        <v>453.2</v>
      </c>
      <c r="X67" s="30">
        <f>SUM(X63:X66)</f>
        <v>1261.8</v>
      </c>
    </row>
    <row r="68" spans="1:24" ht="12.75">
      <c r="A68" s="31"/>
      <c r="B68" s="7" t="s">
        <v>77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  <c r="P68" s="8"/>
      <c r="Q68" s="8"/>
      <c r="R68" s="8"/>
      <c r="S68" s="8"/>
      <c r="T68" s="9"/>
      <c r="U68" s="9"/>
      <c r="V68" s="9"/>
      <c r="W68" s="9"/>
      <c r="X68" s="9"/>
    </row>
    <row r="69" spans="1:24" ht="12.75">
      <c r="A69" s="11">
        <v>1</v>
      </c>
      <c r="B69" s="65" t="s">
        <v>78</v>
      </c>
      <c r="C69" s="66"/>
      <c r="D69" s="14">
        <f aca="true" t="shared" si="9" ref="D69:D77">ROUND(E69*0.02,1)</f>
        <v>12.4</v>
      </c>
      <c r="E69" s="15">
        <f aca="true" t="shared" si="10" ref="E69:E77">F69+G69+H69+I69+J69</f>
        <v>618</v>
      </c>
      <c r="F69" s="67">
        <v>91</v>
      </c>
      <c r="G69" s="67"/>
      <c r="H69" s="67">
        <f>198+25</f>
        <v>223</v>
      </c>
      <c r="I69" s="67"/>
      <c r="J69" s="67">
        <v>304</v>
      </c>
      <c r="K69" s="16">
        <f aca="true" t="shared" si="11" ref="K69:K77">ROUND((($F69*12+$G69*12+$H69*15)*10+($I69*12+$J69*15)*5)/1000,1)</f>
        <v>67.2</v>
      </c>
      <c r="L69" s="16">
        <f aca="true" t="shared" si="12" ref="L69:L77">ROUND((($F69*14+$G69*19+$H69*23)*10+($I69*19+$J69*23)*5)/1000,1)</f>
        <v>99</v>
      </c>
      <c r="M69" s="16">
        <f aca="true" t="shared" si="13" ref="M69:M77">ROUND((($F69*15+$G69*15+$H69*18)*10+($I69*13+$J69*16)*5)/1000,1)</f>
        <v>78.1</v>
      </c>
      <c r="N69" s="17">
        <f aca="true" t="shared" si="14" ref="N69:N77">SUM(K69:M69)</f>
        <v>244.29999999999998</v>
      </c>
      <c r="O69" s="18">
        <f aca="true" t="shared" si="15" ref="O69:O77">ROUND(N69*0.9921,1)</f>
        <v>242.4</v>
      </c>
      <c r="P69" s="16">
        <f aca="true" t="shared" si="16" ref="P69:P77">ROUND((($F69*21+$G69*21+$H69*26)*10+($I69*21+$J69*26)*5)/1000,1)</f>
        <v>116.6</v>
      </c>
      <c r="Q69" s="16">
        <f aca="true" t="shared" si="17" ref="Q69:Q77">ROUND((($F69*17+$G69*17+$H69*20)*10+($I69*17+$J69*20)*5)/1000,1)</f>
        <v>90.5</v>
      </c>
      <c r="R69" s="16">
        <f aca="true" t="shared" si="18" ref="R69:R77">ROUND((($F69*22+$G69*22+$H69*26)*10+($I69*22+$J69*26)*5)/1000,1)</f>
        <v>117.5</v>
      </c>
      <c r="S69" s="17">
        <f aca="true" t="shared" si="19" ref="S69:S77">P69+Q69+R69</f>
        <v>324.6</v>
      </c>
      <c r="T69" s="19">
        <v>224.2</v>
      </c>
      <c r="U69" s="19">
        <v>237.5</v>
      </c>
      <c r="V69" s="20">
        <v>116.6</v>
      </c>
      <c r="W69" s="20">
        <v>322</v>
      </c>
      <c r="X69" s="20">
        <f aca="true" t="shared" si="20" ref="X69:X77">SUM(T69:W69)</f>
        <v>900.3</v>
      </c>
    </row>
    <row r="70" spans="1:24" ht="12.75">
      <c r="A70" s="11">
        <v>2</v>
      </c>
      <c r="B70" s="65" t="s">
        <v>79</v>
      </c>
      <c r="C70" s="66"/>
      <c r="D70" s="14">
        <f t="shared" si="9"/>
        <v>9</v>
      </c>
      <c r="E70" s="15">
        <f t="shared" si="10"/>
        <v>452</v>
      </c>
      <c r="F70" s="67">
        <v>64</v>
      </c>
      <c r="G70" s="67"/>
      <c r="H70" s="67">
        <v>127</v>
      </c>
      <c r="I70" s="67"/>
      <c r="J70" s="67">
        <v>261</v>
      </c>
      <c r="K70" s="16">
        <f t="shared" si="11"/>
        <v>46.3</v>
      </c>
      <c r="L70" s="16">
        <f t="shared" si="12"/>
        <v>68.2</v>
      </c>
      <c r="M70" s="16">
        <f t="shared" si="13"/>
        <v>53.3</v>
      </c>
      <c r="N70" s="17">
        <f t="shared" si="14"/>
        <v>167.8</v>
      </c>
      <c r="O70" s="18">
        <f t="shared" si="15"/>
        <v>166.5</v>
      </c>
      <c r="P70" s="16">
        <f t="shared" si="16"/>
        <v>80.4</v>
      </c>
      <c r="Q70" s="16">
        <f t="shared" si="17"/>
        <v>62.4</v>
      </c>
      <c r="R70" s="16">
        <f t="shared" si="18"/>
        <v>81</v>
      </c>
      <c r="S70" s="17">
        <f t="shared" si="19"/>
        <v>223.8</v>
      </c>
      <c r="T70" s="19">
        <v>154</v>
      </c>
      <c r="U70" s="19">
        <v>163.7</v>
      </c>
      <c r="V70" s="20">
        <v>80.4</v>
      </c>
      <c r="W70" s="20">
        <v>222</v>
      </c>
      <c r="X70" s="20">
        <f t="shared" si="20"/>
        <v>620.1</v>
      </c>
    </row>
    <row r="71" spans="1:24" ht="12.75">
      <c r="A71" s="11">
        <v>3</v>
      </c>
      <c r="B71" s="84" t="s">
        <v>80</v>
      </c>
      <c r="C71" s="84"/>
      <c r="D71" s="14">
        <f t="shared" si="9"/>
        <v>7</v>
      </c>
      <c r="E71" s="15">
        <f t="shared" si="10"/>
        <v>352</v>
      </c>
      <c r="F71" s="67">
        <v>26</v>
      </c>
      <c r="G71" s="67"/>
      <c r="H71" s="67">
        <f>102+21</f>
        <v>123</v>
      </c>
      <c r="I71" s="67"/>
      <c r="J71" s="67">
        <v>203</v>
      </c>
      <c r="K71" s="16">
        <f t="shared" si="11"/>
        <v>36.8</v>
      </c>
      <c r="L71" s="16">
        <f t="shared" si="12"/>
        <v>55.3</v>
      </c>
      <c r="M71" s="16">
        <f t="shared" si="13"/>
        <v>42.3</v>
      </c>
      <c r="N71" s="17">
        <f t="shared" si="14"/>
        <v>134.39999999999998</v>
      </c>
      <c r="O71" s="18">
        <f t="shared" si="15"/>
        <v>133.3</v>
      </c>
      <c r="P71" s="16">
        <f t="shared" si="16"/>
        <v>63.8</v>
      </c>
      <c r="Q71" s="16">
        <f t="shared" si="17"/>
        <v>49.3</v>
      </c>
      <c r="R71" s="16">
        <f t="shared" si="18"/>
        <v>64.1</v>
      </c>
      <c r="S71" s="17">
        <f t="shared" si="19"/>
        <v>177.2</v>
      </c>
      <c r="T71" s="19">
        <v>123.4</v>
      </c>
      <c r="U71" s="19">
        <v>129.6</v>
      </c>
      <c r="V71" s="20">
        <v>63.6</v>
      </c>
      <c r="W71" s="20">
        <v>175.8</v>
      </c>
      <c r="X71" s="20">
        <f t="shared" si="20"/>
        <v>492.40000000000003</v>
      </c>
    </row>
    <row r="72" spans="1:24" ht="12.75">
      <c r="A72" s="11">
        <v>4</v>
      </c>
      <c r="B72" s="84" t="s">
        <v>81</v>
      </c>
      <c r="C72" s="84"/>
      <c r="D72" s="14">
        <f t="shared" si="9"/>
        <v>14.3</v>
      </c>
      <c r="E72" s="15">
        <f t="shared" si="10"/>
        <v>714</v>
      </c>
      <c r="F72" s="67">
        <v>88</v>
      </c>
      <c r="G72" s="67"/>
      <c r="H72" s="67">
        <v>221</v>
      </c>
      <c r="I72" s="67"/>
      <c r="J72" s="67">
        <v>405</v>
      </c>
      <c r="K72" s="16">
        <f t="shared" si="11"/>
        <v>74.1</v>
      </c>
      <c r="L72" s="16">
        <f t="shared" si="12"/>
        <v>109.7</v>
      </c>
      <c r="M72" s="16">
        <f t="shared" si="13"/>
        <v>85.4</v>
      </c>
      <c r="N72" s="17">
        <f t="shared" si="14"/>
        <v>269.20000000000005</v>
      </c>
      <c r="O72" s="18">
        <f t="shared" si="15"/>
        <v>267.1</v>
      </c>
      <c r="P72" s="16">
        <f t="shared" si="16"/>
        <v>128.6</v>
      </c>
      <c r="Q72" s="16">
        <f t="shared" si="17"/>
        <v>99.7</v>
      </c>
      <c r="R72" s="16">
        <f t="shared" si="18"/>
        <v>129.5</v>
      </c>
      <c r="S72" s="17">
        <f t="shared" si="19"/>
        <v>357.8</v>
      </c>
      <c r="T72" s="19">
        <v>247.1</v>
      </c>
      <c r="U72" s="19">
        <v>255.4</v>
      </c>
      <c r="V72" s="20">
        <v>128.5</v>
      </c>
      <c r="W72" s="20">
        <v>355</v>
      </c>
      <c r="X72" s="20">
        <f t="shared" si="20"/>
        <v>986</v>
      </c>
    </row>
    <row r="73" spans="1:24" ht="12.75">
      <c r="A73" s="11">
        <v>5</v>
      </c>
      <c r="B73" s="84" t="s">
        <v>82</v>
      </c>
      <c r="C73" s="84"/>
      <c r="D73" s="14">
        <f t="shared" si="9"/>
        <v>11.2</v>
      </c>
      <c r="E73" s="15">
        <f t="shared" si="10"/>
        <v>559</v>
      </c>
      <c r="F73" s="67">
        <v>66</v>
      </c>
      <c r="G73" s="67">
        <v>174</v>
      </c>
      <c r="H73" s="67"/>
      <c r="I73" s="67">
        <f>308+11</f>
        <v>319</v>
      </c>
      <c r="J73" s="67"/>
      <c r="K73" s="16">
        <f t="shared" si="11"/>
        <v>47.9</v>
      </c>
      <c r="L73" s="16">
        <f t="shared" si="12"/>
        <v>72.6</v>
      </c>
      <c r="M73" s="16">
        <f t="shared" si="13"/>
        <v>56.7</v>
      </c>
      <c r="N73" s="17">
        <f t="shared" si="14"/>
        <v>177.2</v>
      </c>
      <c r="O73" s="18">
        <f t="shared" si="15"/>
        <v>175.8</v>
      </c>
      <c r="P73" s="16">
        <f t="shared" si="16"/>
        <v>83.9</v>
      </c>
      <c r="Q73" s="16">
        <f t="shared" si="17"/>
        <v>67.9</v>
      </c>
      <c r="R73" s="16">
        <f t="shared" si="18"/>
        <v>87.9</v>
      </c>
      <c r="S73" s="17">
        <f t="shared" si="19"/>
        <v>239.70000000000002</v>
      </c>
      <c r="T73" s="19">
        <v>162.6</v>
      </c>
      <c r="U73" s="19">
        <v>175.7</v>
      </c>
      <c r="V73" s="20">
        <v>87.2</v>
      </c>
      <c r="W73" s="20">
        <v>237.8</v>
      </c>
      <c r="X73" s="20">
        <f t="shared" si="20"/>
        <v>663.3</v>
      </c>
    </row>
    <row r="74" spans="1:24" ht="12.75">
      <c r="A74" s="11">
        <v>6</v>
      </c>
      <c r="B74" s="65" t="s">
        <v>83</v>
      </c>
      <c r="C74" s="66"/>
      <c r="D74" s="14">
        <f t="shared" si="9"/>
        <v>4.3</v>
      </c>
      <c r="E74" s="15">
        <f t="shared" si="10"/>
        <v>214</v>
      </c>
      <c r="F74" s="67">
        <v>16</v>
      </c>
      <c r="G74" s="67">
        <v>56</v>
      </c>
      <c r="H74" s="67"/>
      <c r="I74" s="67">
        <v>142</v>
      </c>
      <c r="J74" s="67"/>
      <c r="K74" s="16">
        <f t="shared" si="11"/>
        <v>17.2</v>
      </c>
      <c r="L74" s="16">
        <f t="shared" si="12"/>
        <v>26.4</v>
      </c>
      <c r="M74" s="16">
        <f t="shared" si="13"/>
        <v>20</v>
      </c>
      <c r="N74" s="17">
        <f t="shared" si="14"/>
        <v>63.599999999999994</v>
      </c>
      <c r="O74" s="18">
        <f t="shared" si="15"/>
        <v>63.1</v>
      </c>
      <c r="P74" s="16">
        <f t="shared" si="16"/>
        <v>30</v>
      </c>
      <c r="Q74" s="16">
        <f t="shared" si="17"/>
        <v>24.3</v>
      </c>
      <c r="R74" s="16">
        <f t="shared" si="18"/>
        <v>31.5</v>
      </c>
      <c r="S74" s="17">
        <f t="shared" si="19"/>
        <v>85.8</v>
      </c>
      <c r="T74" s="19">
        <v>58.4</v>
      </c>
      <c r="U74" s="19">
        <v>62.9</v>
      </c>
      <c r="V74" s="20">
        <v>31.3</v>
      </c>
      <c r="W74" s="20">
        <v>85.1</v>
      </c>
      <c r="X74" s="20">
        <f t="shared" si="20"/>
        <v>237.7</v>
      </c>
    </row>
    <row r="75" spans="1:24" ht="12.75">
      <c r="A75" s="11">
        <v>7</v>
      </c>
      <c r="B75" s="65" t="s">
        <v>84</v>
      </c>
      <c r="C75" s="66"/>
      <c r="D75" s="14">
        <f t="shared" si="9"/>
        <v>6.1</v>
      </c>
      <c r="E75" s="15">
        <f t="shared" si="10"/>
        <v>303</v>
      </c>
      <c r="F75" s="67"/>
      <c r="G75" s="67"/>
      <c r="H75" s="67"/>
      <c r="I75" s="67"/>
      <c r="J75" s="67">
        <v>303</v>
      </c>
      <c r="K75" s="16">
        <f t="shared" si="11"/>
        <v>22.7</v>
      </c>
      <c r="L75" s="16">
        <f t="shared" si="12"/>
        <v>34.8</v>
      </c>
      <c r="M75" s="16">
        <f t="shared" si="13"/>
        <v>24.2</v>
      </c>
      <c r="N75" s="17">
        <f t="shared" si="14"/>
        <v>81.7</v>
      </c>
      <c r="O75" s="18">
        <f t="shared" si="15"/>
        <v>81.1</v>
      </c>
      <c r="P75" s="16">
        <f t="shared" si="16"/>
        <v>39.4</v>
      </c>
      <c r="Q75" s="16">
        <f t="shared" si="17"/>
        <v>30.3</v>
      </c>
      <c r="R75" s="16">
        <f t="shared" si="18"/>
        <v>39.4</v>
      </c>
      <c r="S75" s="17">
        <f t="shared" si="19"/>
        <v>109.1</v>
      </c>
      <c r="T75" s="19">
        <v>75</v>
      </c>
      <c r="U75" s="19">
        <v>79.7</v>
      </c>
      <c r="V75" s="20">
        <v>39.1</v>
      </c>
      <c r="W75" s="20">
        <v>114.6</v>
      </c>
      <c r="X75" s="20">
        <f t="shared" si="20"/>
        <v>308.4</v>
      </c>
    </row>
    <row r="76" spans="1:24" ht="12.75">
      <c r="A76" s="11">
        <v>8</v>
      </c>
      <c r="B76" s="65" t="s">
        <v>93</v>
      </c>
      <c r="C76" s="66"/>
      <c r="D76" s="14">
        <f t="shared" si="9"/>
        <v>16.4</v>
      </c>
      <c r="E76" s="15">
        <f t="shared" si="10"/>
        <v>821</v>
      </c>
      <c r="F76" s="67">
        <v>103</v>
      </c>
      <c r="G76" s="67">
        <v>271</v>
      </c>
      <c r="H76" s="67"/>
      <c r="I76" s="67"/>
      <c r="J76" s="67">
        <v>447</v>
      </c>
      <c r="K76" s="16">
        <f t="shared" si="11"/>
        <v>78.4</v>
      </c>
      <c r="L76" s="16">
        <f t="shared" si="12"/>
        <v>117.3</v>
      </c>
      <c r="M76" s="16">
        <f t="shared" si="13"/>
        <v>91.9</v>
      </c>
      <c r="N76" s="17">
        <f t="shared" si="14"/>
        <v>287.6</v>
      </c>
      <c r="O76" s="18">
        <f t="shared" si="15"/>
        <v>285.3</v>
      </c>
      <c r="P76" s="16">
        <f t="shared" si="16"/>
        <v>136.7</v>
      </c>
      <c r="Q76" s="16">
        <f t="shared" si="17"/>
        <v>108.3</v>
      </c>
      <c r="R76" s="16">
        <f t="shared" si="18"/>
        <v>140.4</v>
      </c>
      <c r="S76" s="17">
        <f t="shared" si="19"/>
        <v>385.4</v>
      </c>
      <c r="T76" s="19">
        <v>264</v>
      </c>
      <c r="U76" s="19">
        <v>281.7</v>
      </c>
      <c r="V76" s="20">
        <v>139.3</v>
      </c>
      <c r="W76" s="20">
        <v>382.4</v>
      </c>
      <c r="X76" s="20">
        <f t="shared" si="20"/>
        <v>1067.4</v>
      </c>
    </row>
    <row r="77" spans="1:24" ht="13.5" thickBot="1">
      <c r="A77" s="69">
        <v>9</v>
      </c>
      <c r="B77" s="70" t="s">
        <v>92</v>
      </c>
      <c r="C77" s="25"/>
      <c r="D77" s="14">
        <f t="shared" si="9"/>
        <v>11.2</v>
      </c>
      <c r="E77" s="24">
        <f t="shared" si="10"/>
        <v>561</v>
      </c>
      <c r="F77" s="68">
        <v>66</v>
      </c>
      <c r="G77" s="68">
        <v>183</v>
      </c>
      <c r="H77" s="68"/>
      <c r="I77" s="68"/>
      <c r="J77" s="68">
        <f>304+8</f>
        <v>312</v>
      </c>
      <c r="K77" s="26">
        <f t="shared" si="11"/>
        <v>53.3</v>
      </c>
      <c r="L77" s="26">
        <f t="shared" si="12"/>
        <v>79.9</v>
      </c>
      <c r="M77" s="26">
        <f t="shared" si="13"/>
        <v>62.3</v>
      </c>
      <c r="N77" s="27">
        <f t="shared" si="14"/>
        <v>195.5</v>
      </c>
      <c r="O77" s="18">
        <f t="shared" si="15"/>
        <v>194</v>
      </c>
      <c r="P77" s="26">
        <f t="shared" si="16"/>
        <v>92.9</v>
      </c>
      <c r="Q77" s="26">
        <f t="shared" si="17"/>
        <v>73.5</v>
      </c>
      <c r="R77" s="26">
        <f t="shared" si="18"/>
        <v>95.3</v>
      </c>
      <c r="S77" s="27">
        <f t="shared" si="19"/>
        <v>261.7</v>
      </c>
      <c r="T77" s="19">
        <v>179.4</v>
      </c>
      <c r="U77" s="19">
        <v>191.2</v>
      </c>
      <c r="V77" s="108">
        <v>94.5</v>
      </c>
      <c r="W77" s="108">
        <v>259.6</v>
      </c>
      <c r="X77" s="108">
        <f t="shared" si="20"/>
        <v>724.7</v>
      </c>
    </row>
    <row r="78" spans="1:24" ht="13.5" thickBot="1">
      <c r="A78" s="85" t="s">
        <v>85</v>
      </c>
      <c r="B78" s="86"/>
      <c r="C78" s="87"/>
      <c r="D78" s="29">
        <f aca="true" t="shared" si="21" ref="D78:U78">SUM(D69:D77)</f>
        <v>91.89999999999999</v>
      </c>
      <c r="E78" s="29">
        <f t="shared" si="21"/>
        <v>4594</v>
      </c>
      <c r="F78" s="29">
        <f t="shared" si="21"/>
        <v>520</v>
      </c>
      <c r="G78" s="29">
        <f t="shared" si="21"/>
        <v>684</v>
      </c>
      <c r="H78" s="29">
        <f t="shared" si="21"/>
        <v>694</v>
      </c>
      <c r="I78" s="29">
        <f t="shared" si="21"/>
        <v>461</v>
      </c>
      <c r="J78" s="29">
        <f t="shared" si="21"/>
        <v>2235</v>
      </c>
      <c r="K78" s="29">
        <f t="shared" si="21"/>
        <v>443.90000000000003</v>
      </c>
      <c r="L78" s="29">
        <f t="shared" si="21"/>
        <v>663.1999999999999</v>
      </c>
      <c r="M78" s="29">
        <f t="shared" si="21"/>
        <v>514.1999999999999</v>
      </c>
      <c r="N78" s="29">
        <f t="shared" si="21"/>
        <v>1621.3000000000002</v>
      </c>
      <c r="O78" s="30">
        <f t="shared" si="21"/>
        <v>1608.6</v>
      </c>
      <c r="P78" s="29">
        <f t="shared" si="21"/>
        <v>772.2999999999998</v>
      </c>
      <c r="Q78" s="29">
        <f t="shared" si="21"/>
        <v>606.1999999999999</v>
      </c>
      <c r="R78" s="29">
        <f t="shared" si="21"/>
        <v>786.5999999999999</v>
      </c>
      <c r="S78" s="29">
        <f t="shared" si="21"/>
        <v>2165.1</v>
      </c>
      <c r="T78" s="30">
        <v>1488.1</v>
      </c>
      <c r="U78" s="30">
        <f t="shared" si="21"/>
        <v>1577.4</v>
      </c>
      <c r="V78" s="30">
        <f>SUM(V69:V77)</f>
        <v>780.5</v>
      </c>
      <c r="W78" s="30">
        <f>SUM(W69:W77)</f>
        <v>2154.2999999999997</v>
      </c>
      <c r="X78" s="30">
        <f>SUM(X69:X77)</f>
        <v>6000.3</v>
      </c>
    </row>
    <row r="79" spans="1:24" ht="13.5" thickBot="1">
      <c r="A79" s="88" t="s">
        <v>86</v>
      </c>
      <c r="B79" s="89"/>
      <c r="C79" s="89"/>
      <c r="D79" s="29">
        <f aca="true" t="shared" si="22" ref="D79:U79">D67+D78</f>
        <v>110.6</v>
      </c>
      <c r="E79" s="29">
        <f t="shared" si="22"/>
        <v>5526</v>
      </c>
      <c r="F79" s="29">
        <f t="shared" si="22"/>
        <v>655</v>
      </c>
      <c r="G79" s="29">
        <f t="shared" si="22"/>
        <v>928</v>
      </c>
      <c r="H79" s="29">
        <f t="shared" si="22"/>
        <v>802</v>
      </c>
      <c r="I79" s="29">
        <f t="shared" si="22"/>
        <v>776</v>
      </c>
      <c r="J79" s="29">
        <f t="shared" si="22"/>
        <v>2365</v>
      </c>
      <c r="K79" s="29">
        <f t="shared" si="22"/>
        <v>534.3000000000001</v>
      </c>
      <c r="L79" s="29">
        <f t="shared" si="22"/>
        <v>798.1999999999999</v>
      </c>
      <c r="M79" s="29">
        <f t="shared" si="22"/>
        <v>621.3</v>
      </c>
      <c r="N79" s="29">
        <f t="shared" si="22"/>
        <v>1953.8000000000002</v>
      </c>
      <c r="O79" s="30">
        <f t="shared" si="22"/>
        <v>1948.5</v>
      </c>
      <c r="P79" s="29">
        <f t="shared" si="22"/>
        <v>929.9999999999998</v>
      </c>
      <c r="Q79" s="29">
        <f t="shared" si="22"/>
        <v>732.0999999999999</v>
      </c>
      <c r="R79" s="29">
        <f t="shared" si="22"/>
        <v>949.6999999999999</v>
      </c>
      <c r="S79" s="29">
        <f t="shared" si="22"/>
        <v>2611.7999999999997</v>
      </c>
      <c r="T79" s="63">
        <v>1793.3</v>
      </c>
      <c r="U79" s="30">
        <f t="shared" si="22"/>
        <v>1915.5</v>
      </c>
      <c r="V79" s="30">
        <f>V78+V67</f>
        <v>945.8</v>
      </c>
      <c r="W79" s="30">
        <f>W78+W67</f>
        <v>2607.4999999999995</v>
      </c>
      <c r="X79" s="30">
        <f>X78+X67</f>
        <v>7262.1</v>
      </c>
    </row>
    <row r="80" spans="1:24" ht="13.5" thickBot="1">
      <c r="A80" s="80" t="s">
        <v>87</v>
      </c>
      <c r="B80" s="81"/>
      <c r="C80" s="82"/>
      <c r="D80" s="29">
        <f aca="true" t="shared" si="23" ref="D80:U80">D61+D79</f>
        <v>189.7</v>
      </c>
      <c r="E80" s="29">
        <f t="shared" si="23"/>
        <v>9494</v>
      </c>
      <c r="F80" s="29">
        <f t="shared" si="23"/>
        <v>1124</v>
      </c>
      <c r="G80" s="29">
        <f t="shared" si="23"/>
        <v>1868</v>
      </c>
      <c r="H80" s="29">
        <f t="shared" si="23"/>
        <v>1170</v>
      </c>
      <c r="I80" s="29">
        <f t="shared" si="23"/>
        <v>1733</v>
      </c>
      <c r="J80" s="29">
        <f t="shared" si="23"/>
        <v>3599</v>
      </c>
      <c r="K80" s="29">
        <f t="shared" si="23"/>
        <v>908.5</v>
      </c>
      <c r="L80" s="29">
        <f t="shared" si="23"/>
        <v>1360.1</v>
      </c>
      <c r="M80" s="29">
        <f t="shared" si="23"/>
        <v>1060.1</v>
      </c>
      <c r="N80" s="29">
        <f t="shared" si="23"/>
        <v>3328.7000000000007</v>
      </c>
      <c r="O80" s="30">
        <f t="shared" si="23"/>
        <v>3314.2</v>
      </c>
      <c r="P80" s="29">
        <f t="shared" si="23"/>
        <v>1582.6999999999998</v>
      </c>
      <c r="Q80" s="29">
        <f t="shared" si="23"/>
        <v>1250.1</v>
      </c>
      <c r="R80" s="29">
        <f t="shared" si="23"/>
        <v>1621.1</v>
      </c>
      <c r="S80" s="29">
        <f t="shared" si="23"/>
        <v>4453.9</v>
      </c>
      <c r="T80" s="63">
        <v>3055.4</v>
      </c>
      <c r="U80" s="30">
        <f t="shared" si="23"/>
        <v>3282.1000000000004</v>
      </c>
      <c r="V80" s="30">
        <f>V61+V79</f>
        <v>1616.1999999999998</v>
      </c>
      <c r="W80" s="30">
        <f>W61+W79</f>
        <v>4429.699999999999</v>
      </c>
      <c r="X80" s="30">
        <f>X61+X79</f>
        <v>12383.400000000001</v>
      </c>
    </row>
    <row r="81" spans="1:24" ht="13.5" thickBot="1">
      <c r="A81" s="71"/>
      <c r="B81" s="83" t="s">
        <v>88</v>
      </c>
      <c r="C81" s="83"/>
      <c r="D81" s="72"/>
      <c r="E81" s="29">
        <f>F81+G81+H81+I81+J81</f>
        <v>95</v>
      </c>
      <c r="F81" s="74">
        <v>10</v>
      </c>
      <c r="G81" s="74">
        <v>36</v>
      </c>
      <c r="H81" s="74"/>
      <c r="I81" s="74">
        <v>49</v>
      </c>
      <c r="J81" s="74"/>
      <c r="K81" s="75">
        <f>ROUND((($F81*12+$G81*12+$H81*15)*10+($I81*12+$J81*15)*5)/1000,1)</f>
        <v>8.5</v>
      </c>
      <c r="L81" s="75">
        <f>ROUND((($F81*14+$G81*19+$H81*23)*10+($I81*19+$J81*23)*5)/1000,1)</f>
        <v>12.9</v>
      </c>
      <c r="M81" s="75">
        <f>ROUND((($F81*15+$G81*15+$H81*18)*10+($I81*13+$J81*16)*5)/1000,1)</f>
        <v>10.1</v>
      </c>
      <c r="N81" s="76">
        <f>SUM(K81:M81)</f>
        <v>31.5</v>
      </c>
      <c r="O81" s="18">
        <f>ROUND(N81*0.9178,1)</f>
        <v>28.9</v>
      </c>
      <c r="P81" s="75">
        <f>ROUND((($F81*21+$G81*21+$H81*26)*10+($I81*21+$J81*26)*5)/1000,1)</f>
        <v>14.8</v>
      </c>
      <c r="Q81" s="75">
        <f>ROUND((($F81*17+$G81*17+$H81*20)*10+($I81*17+$J81*20)*5)/1000,1)</f>
        <v>12</v>
      </c>
      <c r="R81" s="75">
        <f>ROUND((($F81*22+$G81*22+$H81*26)*10+($I81*22+$J81*26)*5)/1000,1)</f>
        <v>15.5</v>
      </c>
      <c r="S81" s="76">
        <f>P81+Q81+R81</f>
        <v>42.3</v>
      </c>
      <c r="T81" s="18">
        <v>28.9</v>
      </c>
      <c r="U81" s="18">
        <v>26.5</v>
      </c>
      <c r="V81" s="77">
        <v>14.2</v>
      </c>
      <c r="W81" s="77">
        <v>40</v>
      </c>
      <c r="X81" s="77">
        <f>SUM(T81:W81)</f>
        <v>109.6</v>
      </c>
    </row>
    <row r="82" spans="1:24" s="79" customFormat="1" ht="13.5" thickBot="1">
      <c r="A82" s="80" t="s">
        <v>89</v>
      </c>
      <c r="B82" s="81"/>
      <c r="C82" s="82"/>
      <c r="D82" s="76">
        <f aca="true" t="shared" si="24" ref="D82:U82">D80+D81</f>
        <v>189.7</v>
      </c>
      <c r="E82" s="76">
        <f t="shared" si="24"/>
        <v>9589</v>
      </c>
      <c r="F82" s="76">
        <f t="shared" si="24"/>
        <v>1134</v>
      </c>
      <c r="G82" s="76">
        <f t="shared" si="24"/>
        <v>1904</v>
      </c>
      <c r="H82" s="76">
        <f t="shared" si="24"/>
        <v>1170</v>
      </c>
      <c r="I82" s="76">
        <f t="shared" si="24"/>
        <v>1782</v>
      </c>
      <c r="J82" s="76">
        <f t="shared" si="24"/>
        <v>3599</v>
      </c>
      <c r="K82" s="76">
        <f t="shared" si="24"/>
        <v>917</v>
      </c>
      <c r="L82" s="76">
        <f t="shared" si="24"/>
        <v>1373</v>
      </c>
      <c r="M82" s="76">
        <f t="shared" si="24"/>
        <v>1070.1999999999998</v>
      </c>
      <c r="N82" s="76">
        <f t="shared" si="24"/>
        <v>3360.2000000000007</v>
      </c>
      <c r="O82" s="78">
        <f t="shared" si="24"/>
        <v>3343.1</v>
      </c>
      <c r="P82" s="76">
        <f t="shared" si="24"/>
        <v>1597.4999999999998</v>
      </c>
      <c r="Q82" s="76">
        <f t="shared" si="24"/>
        <v>1262.1</v>
      </c>
      <c r="R82" s="76">
        <f t="shared" si="24"/>
        <v>1636.6</v>
      </c>
      <c r="S82" s="76">
        <f t="shared" si="24"/>
        <v>4496.2</v>
      </c>
      <c r="T82" s="78">
        <v>3084.3</v>
      </c>
      <c r="U82" s="78">
        <f t="shared" si="24"/>
        <v>3308.6000000000004</v>
      </c>
      <c r="V82" s="78">
        <f>V80+V81</f>
        <v>1630.3999999999999</v>
      </c>
      <c r="W82" s="78">
        <f>W80+W81</f>
        <v>4469.699999999999</v>
      </c>
      <c r="X82" s="78">
        <f>X80+X81</f>
        <v>12493.000000000002</v>
      </c>
    </row>
    <row r="83" ht="12.75" hidden="1"/>
    <row r="84" ht="12.75" hidden="1"/>
    <row r="85" ht="12.75" hidden="1"/>
    <row r="86" ht="12.75" hidden="1"/>
    <row r="87" ht="12.75">
      <c r="O87">
        <f>3084.3+258.8</f>
        <v>3343.1000000000004</v>
      </c>
    </row>
    <row r="91" ht="12.75">
      <c r="A91" t="s">
        <v>90</v>
      </c>
    </row>
    <row r="96" ht="12.75">
      <c r="A96" t="s">
        <v>91</v>
      </c>
    </row>
  </sheetData>
  <mergeCells count="51">
    <mergeCell ref="A82:C82"/>
    <mergeCell ref="A1:X1"/>
    <mergeCell ref="E3:E4"/>
    <mergeCell ref="F3:F4"/>
    <mergeCell ref="G3:H3"/>
    <mergeCell ref="I3:J3"/>
    <mergeCell ref="K3:K4"/>
    <mergeCell ref="L3:L4"/>
    <mergeCell ref="M3:M4"/>
    <mergeCell ref="N3:N4"/>
    <mergeCell ref="A78:C78"/>
    <mergeCell ref="A79:C79"/>
    <mergeCell ref="A80:C80"/>
    <mergeCell ref="B81:C81"/>
    <mergeCell ref="A67:C67"/>
    <mergeCell ref="B71:C71"/>
    <mergeCell ref="B72:C72"/>
    <mergeCell ref="B73:C73"/>
    <mergeCell ref="B40:C40"/>
    <mergeCell ref="B48:C48"/>
    <mergeCell ref="O3:O4"/>
    <mergeCell ref="P3:P4"/>
    <mergeCell ref="Q3:Q4"/>
    <mergeCell ref="R3:R4"/>
    <mergeCell ref="S3:S4"/>
    <mergeCell ref="T3:T4"/>
    <mergeCell ref="B66:C66"/>
    <mergeCell ref="U3:U4"/>
    <mergeCell ref="V3:V4"/>
    <mergeCell ref="W3:W4"/>
    <mergeCell ref="B55:C55"/>
    <mergeCell ref="B59:C59"/>
    <mergeCell ref="A60:C60"/>
    <mergeCell ref="A61:C61"/>
    <mergeCell ref="B62:C62"/>
    <mergeCell ref="B46:C46"/>
    <mergeCell ref="B50:C50"/>
    <mergeCell ref="B49:C49"/>
    <mergeCell ref="X3:X4"/>
    <mergeCell ref="B39:C39"/>
    <mergeCell ref="B43:C43"/>
    <mergeCell ref="B38:C38"/>
    <mergeCell ref="B31:C31"/>
    <mergeCell ref="B33:C33"/>
    <mergeCell ref="B18:C18"/>
    <mergeCell ref="B19:C19"/>
    <mergeCell ref="B28:C28"/>
    <mergeCell ref="A3:A4"/>
    <mergeCell ref="B3:C4"/>
    <mergeCell ref="B8:C8"/>
    <mergeCell ref="B10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DDR</cp:lastModifiedBy>
  <cp:lastPrinted>2011-08-24T05:21:41Z</cp:lastPrinted>
  <dcterms:created xsi:type="dcterms:W3CDTF">1996-10-08T23:32:33Z</dcterms:created>
  <dcterms:modified xsi:type="dcterms:W3CDTF">2011-08-24T12:56:17Z</dcterms:modified>
  <cp:category/>
  <cp:version/>
  <cp:contentType/>
  <cp:contentStatus/>
</cp:coreProperties>
</file>